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defaultThemeVersion="124226"/>
  <mc:AlternateContent xmlns:mc="http://schemas.openxmlformats.org/markup-compatibility/2006">
    <mc:Choice Requires="x15">
      <x15ac:absPath xmlns:x15ac="http://schemas.microsoft.com/office/spreadsheetml/2010/11/ac" url="C:\Users\Jep\Desktop\PROYECTOS\ESE_H_RPUMAREJOLOPEZ_VALLEDUPAR\INFORMACIÓN_SOLICITADA_SNS_Y_PRESENTACIONES\COMPONENTE_JURÍDICO\"/>
    </mc:Choice>
  </mc:AlternateContent>
  <xr:revisionPtr revIDLastSave="0" documentId="8_{17F8CB71-90AE-40B2-9557-3883A4E173BA}" xr6:coauthVersionLast="47" xr6:coauthVersionMax="47" xr10:uidLastSave="{00000000-0000-0000-0000-000000000000}"/>
  <bookViews>
    <workbookView xWindow="-110" yWindow="-110" windowWidth="19420" windowHeight="10420" xr2:uid="{00000000-000D-0000-FFFF-FFFF00000000}"/>
  </bookViews>
  <sheets>
    <sheet name="PAA 2019  PUBLICADO SECOP" sheetId="1" r:id="rId1"/>
    <sheet name="Hoja1" sheetId="4" r:id="rId2"/>
  </sheets>
  <definedNames>
    <definedName name="_xlnm._FilterDatabase" localSheetId="0" hidden="1">'PAA 2019  PUBLICADO SECOP'!$C$2:$C$163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3" i="1" l="1"/>
  <c r="H230" i="1"/>
  <c r="H229" i="1"/>
  <c r="H228" i="1"/>
  <c r="H224" i="1"/>
  <c r="H223" i="1"/>
  <c r="H222" i="1"/>
  <c r="H221" i="1"/>
  <c r="H220" i="1"/>
  <c r="H219" i="1"/>
  <c r="H218" i="1"/>
  <c r="H217" i="1"/>
  <c r="H216" i="1"/>
  <c r="H213" i="1" l="1"/>
  <c r="H212" i="1"/>
  <c r="H211" i="1"/>
  <c r="H208" i="1"/>
  <c r="H205" i="1"/>
  <c r="H203" i="1"/>
  <c r="H202" i="1"/>
  <c r="H201" i="1"/>
  <c r="H200" i="1"/>
  <c r="H198" i="1"/>
  <c r="H178" i="1"/>
  <c r="H174" i="1"/>
  <c r="H167" i="1"/>
  <c r="H163" i="1"/>
  <c r="H161" i="1"/>
  <c r="H156" i="1"/>
  <c r="H155" i="1"/>
  <c r="H154" i="1"/>
  <c r="H151" i="1"/>
  <c r="H148" i="1"/>
  <c r="H140" i="1"/>
  <c r="H137" i="1"/>
  <c r="H134" i="1"/>
  <c r="J85" i="1" l="1"/>
  <c r="K85" i="1" s="1"/>
  <c r="J133" i="1" l="1"/>
  <c r="K133" i="1" s="1"/>
  <c r="J89" i="1"/>
  <c r="K89" i="1" s="1"/>
  <c r="J123" i="1" l="1"/>
  <c r="K123" i="1" s="1"/>
  <c r="J120" i="1"/>
  <c r="K120" i="1" s="1"/>
  <c r="J118" i="1"/>
  <c r="K118" i="1" s="1"/>
  <c r="J115" i="1"/>
  <c r="K115" i="1" s="1"/>
  <c r="J113" i="1"/>
  <c r="K113" i="1" s="1"/>
  <c r="J111" i="1"/>
  <c r="K111" i="1" s="1"/>
  <c r="J109" i="1"/>
  <c r="K109" i="1" s="1"/>
  <c r="J88" i="1"/>
  <c r="K88" i="1" s="1"/>
  <c r="J90" i="1"/>
  <c r="K90" i="1" s="1"/>
  <c r="J84" i="1"/>
  <c r="K84" i="1" s="1"/>
  <c r="J82" i="1"/>
  <c r="K82" i="1" s="1"/>
  <c r="J80" i="1"/>
  <c r="K80" i="1" s="1"/>
  <c r="J78" i="1"/>
  <c r="K78" i="1" s="1"/>
  <c r="J74" i="1"/>
  <c r="K74" i="1" s="1"/>
  <c r="J76" i="1"/>
  <c r="K76" i="1" s="1"/>
  <c r="J64" i="1"/>
  <c r="K64" i="1" s="1"/>
  <c r="J62" i="1"/>
  <c r="K62" i="1" s="1"/>
  <c r="J59" i="1"/>
  <c r="K59" i="1" s="1"/>
  <c r="J51" i="1"/>
  <c r="K51" i="1" s="1"/>
  <c r="J49" i="1"/>
  <c r="K49" i="1" s="1"/>
  <c r="J46" i="1"/>
  <c r="K46" i="1" s="1"/>
  <c r="J44" i="1"/>
  <c r="K44" i="1" s="1"/>
  <c r="J42" i="1"/>
  <c r="K42" i="1" s="1"/>
  <c r="H33" i="1"/>
  <c r="J33" i="1" s="1"/>
  <c r="K33" i="1" s="1"/>
  <c r="J32" i="1"/>
  <c r="K32" i="1" s="1"/>
  <c r="J31" i="1" l="1"/>
  <c r="K31" i="1" s="1"/>
  <c r="J30" i="1" l="1"/>
  <c r="K30" i="1" s="1"/>
  <c r="H130" i="1"/>
  <c r="H131" i="1"/>
  <c r="H95" i="1" l="1"/>
  <c r="J121" i="1"/>
  <c r="K121" i="1" s="1"/>
  <c r="H87" i="1"/>
  <c r="J28" i="1" l="1"/>
  <c r="K28" i="1" s="1"/>
  <c r="J29" i="1"/>
  <c r="J34" i="1"/>
  <c r="K34" i="1" s="1"/>
  <c r="J35" i="1"/>
  <c r="K35" i="1" s="1"/>
  <c r="J36" i="1"/>
  <c r="K36" i="1" s="1"/>
  <c r="J37" i="1"/>
  <c r="K37" i="1" s="1"/>
  <c r="J38" i="1"/>
  <c r="K38" i="1" s="1"/>
  <c r="J39" i="1"/>
  <c r="K39" i="1" s="1"/>
  <c r="J40" i="1"/>
  <c r="K40" i="1" s="1"/>
  <c r="J41" i="1"/>
  <c r="K41" i="1" s="1"/>
  <c r="J43" i="1"/>
  <c r="K43" i="1" s="1"/>
  <c r="J45" i="1"/>
  <c r="K45" i="1" s="1"/>
  <c r="J47" i="1"/>
  <c r="K47" i="1" s="1"/>
  <c r="J48" i="1"/>
  <c r="K48" i="1" s="1"/>
  <c r="J50" i="1"/>
  <c r="K50" i="1" s="1"/>
  <c r="J52" i="1"/>
  <c r="K52" i="1" s="1"/>
  <c r="J53" i="1"/>
  <c r="K53" i="1" s="1"/>
  <c r="J54" i="1"/>
  <c r="K54" i="1" s="1"/>
  <c r="J55" i="1"/>
  <c r="K55" i="1" s="1"/>
  <c r="J56" i="1"/>
  <c r="K56" i="1" s="1"/>
  <c r="J57" i="1"/>
  <c r="K57" i="1" s="1"/>
  <c r="J58" i="1"/>
  <c r="K58" i="1" s="1"/>
  <c r="J60" i="1"/>
  <c r="K60" i="1" s="1"/>
  <c r="J61" i="1"/>
  <c r="K61" i="1" s="1"/>
  <c r="J63" i="1"/>
  <c r="K63" i="1" s="1"/>
  <c r="J65" i="1"/>
  <c r="K65" i="1" s="1"/>
  <c r="J66" i="1"/>
  <c r="K66" i="1" s="1"/>
  <c r="J67" i="1"/>
  <c r="K67" i="1" s="1"/>
  <c r="J68" i="1"/>
  <c r="K68" i="1" s="1"/>
  <c r="J69" i="1"/>
  <c r="K69" i="1" s="1"/>
  <c r="J70" i="1"/>
  <c r="K70" i="1" s="1"/>
  <c r="J71" i="1"/>
  <c r="K71" i="1" s="1"/>
  <c r="J72" i="1"/>
  <c r="K72" i="1" s="1"/>
  <c r="J73" i="1"/>
  <c r="K73" i="1" s="1"/>
  <c r="J75" i="1"/>
  <c r="K75" i="1" s="1"/>
  <c r="J77" i="1"/>
  <c r="K77" i="1" s="1"/>
  <c r="J79" i="1"/>
  <c r="K79" i="1" s="1"/>
  <c r="J81" i="1"/>
  <c r="K81" i="1" s="1"/>
  <c r="J83" i="1"/>
  <c r="K83" i="1" s="1"/>
  <c r="J92" i="1"/>
  <c r="K92" i="1" s="1"/>
  <c r="J93" i="1"/>
  <c r="K93" i="1" s="1"/>
  <c r="J95" i="1"/>
  <c r="K95" i="1" s="1"/>
  <c r="J98" i="1"/>
  <c r="K98" i="1" s="1"/>
  <c r="J101" i="1"/>
  <c r="K101" i="1" s="1"/>
  <c r="J104" i="1"/>
  <c r="K104" i="1" s="1"/>
  <c r="J108" i="1"/>
  <c r="K108" i="1" s="1"/>
  <c r="J122" i="1"/>
  <c r="K122" i="1" s="1"/>
  <c r="J124" i="1"/>
  <c r="K124" i="1" s="1"/>
  <c r="J129" i="1"/>
  <c r="K129" i="1" s="1"/>
  <c r="J130" i="1"/>
  <c r="K130" i="1" s="1"/>
  <c r="J21" i="1"/>
  <c r="K21" i="1" s="1"/>
  <c r="J22" i="1"/>
  <c r="K22" i="1" s="1"/>
  <c r="J23" i="1"/>
  <c r="K23" i="1" s="1"/>
  <c r="J24" i="1"/>
  <c r="K24" i="1" s="1"/>
  <c r="J25" i="1"/>
  <c r="K25" i="1" s="1"/>
  <c r="J26" i="1"/>
  <c r="K26" i="1" s="1"/>
  <c r="J27" i="1"/>
  <c r="K27" i="1" s="1"/>
  <c r="K29" i="1" l="1"/>
  <c r="H126" i="1" l="1"/>
  <c r="J126" i="1" s="1"/>
  <c r="K126" i="1" s="1"/>
  <c r="H125" i="1"/>
  <c r="J125" i="1" s="1"/>
  <c r="K125" i="1" s="1"/>
  <c r="H100" i="1"/>
  <c r="J100" i="1" s="1"/>
  <c r="K100" i="1" s="1"/>
  <c r="H99" i="1"/>
  <c r="J99" i="1" s="1"/>
  <c r="K99" i="1" s="1"/>
  <c r="H97" i="1"/>
  <c r="J97" i="1" s="1"/>
  <c r="K97" i="1" s="1"/>
  <c r="H96" i="1"/>
  <c r="J96" i="1" s="1"/>
  <c r="K96" i="1" s="1"/>
  <c r="J20" i="1" l="1"/>
  <c r="K20" i="1" s="1"/>
  <c r="J86" i="1"/>
  <c r="K86" i="1" s="1"/>
  <c r="J91" i="1"/>
  <c r="K91" i="1" s="1"/>
  <c r="J94" i="1"/>
  <c r="K94" i="1" s="1"/>
  <c r="J102" i="1"/>
  <c r="K102" i="1" s="1"/>
  <c r="J105" i="1"/>
  <c r="K105" i="1" s="1"/>
  <c r="J110" i="1"/>
  <c r="K110" i="1" s="1"/>
  <c r="J112" i="1"/>
  <c r="K112" i="1" s="1"/>
  <c r="J114" i="1"/>
  <c r="K114" i="1" s="1"/>
  <c r="J116" i="1"/>
  <c r="K116" i="1" s="1"/>
  <c r="J117" i="1"/>
  <c r="K117" i="1" s="1"/>
  <c r="J119" i="1"/>
  <c r="K119" i="1" s="1"/>
  <c r="J127" i="1"/>
  <c r="K127" i="1" s="1"/>
  <c r="J128" i="1"/>
  <c r="K128" i="1" s="1"/>
  <c r="J131" i="1"/>
  <c r="K131" i="1" s="1"/>
  <c r="J132" i="1"/>
  <c r="K132" i="1" s="1"/>
  <c r="J87" i="1"/>
  <c r="K87" i="1" s="1"/>
  <c r="J103" i="1"/>
  <c r="J107" i="1"/>
  <c r="K107" i="1" s="1"/>
  <c r="J106" i="1"/>
  <c r="K106" i="1" s="1"/>
  <c r="C13" i="1" l="1"/>
  <c r="K103" i="1"/>
</calcChain>
</file>

<file path=xl/sharedStrings.xml><?xml version="1.0" encoding="utf-8"?>
<sst xmlns="http://schemas.openxmlformats.org/spreadsheetml/2006/main" count="1143" uniqueCount="246">
  <si>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</si>
  <si>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</si>
  <si>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</si>
  <si>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</si>
  <si>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</si>
  <si>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</si>
  <si>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</si>
  <si>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</si>
  <si>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</si>
  <si>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</si>
  <si>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</si>
  <si>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</si>
  <si>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</si>
  <si>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</si>
  <si>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</si>
  <si>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</si>
  <si>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</si>
  <si>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</si>
  <si>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Misión y visión</t>
  </si>
  <si>
    <t>Límite de contratación menor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</si>
  <si>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</si>
  <si>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</si>
  <si>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Códigos UNSPSC</t>
  </si>
  <si>
    <t>CONTRATACION DIRECTA</t>
  </si>
  <si>
    <t>NO</t>
  </si>
  <si>
    <t>N/A</t>
  </si>
  <si>
    <t>SERVICIO DE MANTENIMIENTO PREVENTIVO Y CORRECTIVO DEL PARQUE AUTOMOTOR DE LA E.S.E. QUE COMPRENDE AMBULANCIAS Y VEHICULOS ADMINISTRATIVOS LOS CUALES INCLUYEN REPARACIONES DE MOTOR, SUSPENSIÓN TRANSMISIONES CON ALINEACION, BALANCEO, SINCRONIZACION, REVISIONES ELECTRICAS, SERVICIO DE LLANTERIA, DIRECCION, SISTEMAS DE ARRANQUE, LATONERIA Y PINTURA GENERAL , SUMINISTRO DE ELEMENTOS Y REPUESTOS EN GENERAL</t>
  </si>
  <si>
    <t>ADQUISION DE EQUIPOS, BIENES ELEMENTOS DE LA DOTACION BIOMEDICA PARA LAS AREAS DE HOSPITALIZACION, URGENCIAS, CIRUGIA, UCI ADULTOS Y PEDIATRICO, PARA EL CUMPLIMIENTO DE LOS ESTANDARES DE ACREDITACION DE MLA E.S.E. EN LA PRESTACION DEL SERVICIO SOPORTADO NECESIDADES DE LOS SERVICIOS</t>
  </si>
  <si>
    <t>HOSPITAL ROSARIO PUMAREJO DE LOPEZ E.S.E</t>
  </si>
  <si>
    <t>http:/www./hrplopez.gov.co</t>
  </si>
  <si>
    <t>SERVICIOS PROFESIONALES DE LA REVISORIA FISCAL PRINCIPAL Y SUPLENTE, HONORARIOS, CAPACITACIÓN, GESTIÓN EXTERNA</t>
  </si>
  <si>
    <t>12 MESES</t>
  </si>
  <si>
    <t>RECURSOS PROPIOS</t>
  </si>
  <si>
    <t>5 74 84 52</t>
  </si>
  <si>
    <t>Calle 16C  No. 17 – 141 - Avenida La popa Barrio Santana</t>
  </si>
  <si>
    <t>PRESTACIÓN DE SERVICIOS PROFESIONALES PARA LA ELABORACIÓN DE LA INFORMACIÓN EXÓGENA CON DESTINO A LA DIAN</t>
  </si>
  <si>
    <t>CONTRATACIÓN COLECTIVA SINDICAL PARA LA EJECUCIÓN DE LOS PROCESOS ADMINISTRATIVOS.</t>
  </si>
  <si>
    <t>CONTRATACIÓN COLECTIVA SINDICAL PARA LA EJECUCIÓN DE LOS PROCESOS DE ADMISIÓN, FACTURACIÓN, AUTORIZACIÓN, AUDITORIAS, RADICACIÓN DE CUENTAS, RECAUDOS Y SISTEMAS DE INFORMACIÓN PARA LA CALIDAD EN LA PRESTACIÓN DEL SERVICIO.</t>
  </si>
  <si>
    <t>CONTRATACIÓN  DE PRESTACION DE SERVICIOS DE HUMANIZACIÓN, CAPELLANIA Y ATENCION PASTORAL.</t>
  </si>
  <si>
    <t>CONTRATAR LA PRESTACION DEL SERVICIOS INTEGRAL DE ASEO, DESINFECCIÓN, JARDINERÍA Y CAFETERIA, EN LA E.S.E. HOSPITAL ROSARIO PUMAREJO DE LÓPEZ.</t>
  </si>
  <si>
    <t xml:space="preserve">CONTRATACIÓN DEL MANTENIMIENTO, SOPORTE  Y ACTUALIZACIÓN DEL SISTEMA DE INFORMACIÓN DINÁMICA GERENCIAL HOSPITALARIO DINÁMICA . NET </t>
  </si>
  <si>
    <t>CONTRATACIÓN DEL SERVICIO ESPECIALIZADO DE RECOLECCIÓN, TRANSPORTE, TRATAMIENTO Y DISPOSICIÓN FINAL DE LOS RESIDUOS HOSPITALARIOS Y SIMILARES EN LA ESE HOSPITAL PUMAREJO DE LÓPEZ.</t>
  </si>
  <si>
    <t>SEGUROS EN GENERAL</t>
  </si>
  <si>
    <t>55121901                                        82101502                      82101503                         82101504                                   82101505                         82101508                     82101601                             82101602</t>
  </si>
  <si>
    <t xml:space="preserve">PUBLICIDAD, IMPRESOS Y PUBLICACIONES; PORTAFOLIO,REVISTAS, LOGISTICA SENSIBILIZACIÓN SISTEMAS DE CALIDAD, PROGRAMA DE SEGURIDAD A PACIENTE, TALONARIOS, RECETARIOS OFICIALES PARA MEDICAMENTOS, DE CONTROL  INSTITUCIONAL, PENDONES, INVITACIONES PÚBLICAS, COMUNICADOS OFICIALES POR MEDIO ESCRITO, VOLANTES, SEÑALIZACIÓN, SENSIBIETCÉTERA. </t>
  </si>
  <si>
    <t>ADQUISICION DE BIENES Y SERVICIOS PARA ACTIVIDADES DE BIENESTAR SOCIAL INSTITUCIONAL</t>
  </si>
  <si>
    <t xml:space="preserve">GESTIÓN AMBIENTAL: SUMINISTRO DE BIENES Y SERVICIOS LOGÍSTICOS PARA CONTROL VECTORES, FUMIGACION, PODAS, EXAMENES MICROBILOGICOS Y FISICO QUIMICOS DE LAS AGUAS POTABLES Y RESIDUALES, ETCÉTERA. </t>
  </si>
  <si>
    <t>ADQUISICION  DE ELEMENTOS DE PAPELERIA, MATERIALES Y UTILES DE OFICINA PARA LAS UNIDADES ASISTENCIALES Y ADMINISTRATIVAS DE LA ESE</t>
  </si>
  <si>
    <t xml:space="preserve">SUMINISTRO DE COMBUSTIBLE (GASOLINA Y ACPM) Y LUBRICANTES </t>
  </si>
  <si>
    <t xml:space="preserve">SERVICIO DE MENSAJERIA CORREO Y CARGAS </t>
  </si>
  <si>
    <t>MEDICAMENTOS Y /O DISPOSITIVOS MEDICO</t>
  </si>
  <si>
    <t>SUMINISTRO DE MATERIAL DE  OSTEOSINTESIS Y MATERIALES MÉDICO QUIRÚRGICO UTILIZADO POR DIFERENTES ESPECIALIDADES ( ORTOPEDIA, MAXILOFACIAL, NEUROCIRUGÍA; ENTRE OTRAS),  PARA LA ESE HOSPITAL ROSARIO PUMAREJO DE LÓPEZ</t>
  </si>
  <si>
    <t>CONTRATACIÓN DEL SUMINISTRO DE GASES MEDICINALES (OXIGENO LIQUIDO MEDICINAL Y GASEOSO MEDICINAL; AIRE MEDICINAL, OXIDO NITROSO; NITROGENO, OXIDO NITRICO, CO2 MEDICINAL, OXIGENO MEDICINAL EN CILINDRO DE VALVULA INTEGRADA PARA TRANSPORTE INTRAHOSPITALARIO) PARA LA ESE HOSPITAL ROSARIO PUMAREJO DE LÓPEZ</t>
  </si>
  <si>
    <t xml:space="preserve">80111614                     80111617                   80131802                      </t>
  </si>
  <si>
    <t xml:space="preserve">85151504               85151605               85151607 </t>
  </si>
  <si>
    <t xml:space="preserve">84111506                    84111603                  93151507  </t>
  </si>
  <si>
    <t>80161801 </t>
  </si>
  <si>
    <t>CONTRATAR EL SERVICIO DE VIGILANCIA PRIVADA A LAS INSTALACIONES VALORES, BIENES Y TERCEROS DE LA E.S.E HOSPITAL ROSARIO PUMAREJO DE LOPEZ</t>
  </si>
  <si>
    <t>93161703                       93161803</t>
  </si>
  <si>
    <t xml:space="preserve">REALIZAR BAJO SU PROPIA AUTONOMIA Y RESPONSABILIDAD LAS ACTIVIDADES ASISTENCIALES DE INSTRUMENTACION QUIRURGICA, NUTRICIONISTA,TERAPIA OCUPACIONAL, PSICOLOGIA Y TRABAJO SOCIAL DE SALUD MENTAL EN LAS DISTINTAS AREAS DE LA E.S.E HOSPITAL ROSARIO PUMAREJO DE LOPEZ DE ACUERDO CON LA OFERTA Y DEMANDA DEL SERVICIO, LOS CUALES SON NECESARIOS PARA EL DESARROLLO Y CUMPLIMIENTO DE LA MISION MEDICA A CARGO DE LA EMPRESA, LOS CUALES OFRECE COMO ENTIDAD PRESTADORA DE SERVICIOS DE SALUD DE MEDIANA Y ALTA COMPLEJIDAD. </t>
  </si>
  <si>
    <t>ADQUISICION DE EQUIPOS, MUEBLES Y ENSERES, CAMILLAS, COLCHONETAS, CON DESTINO A LOS SERVICIOS Y ÁREAS  ASISTENCIALES Y ADMINISTRATIVAS</t>
  </si>
  <si>
    <t xml:space="preserve">SUMINISTRO DE AGUA POTABLE BOTELLON, LIQUIDOS REFRIGERIOS  PARA DONANTES BANCO DE SANGRE </t>
  </si>
  <si>
    <t>50202301                     50202305</t>
  </si>
  <si>
    <t>42222301                               42222303                            42222304                42222305                         42222306                           42222307                    42222308</t>
  </si>
  <si>
    <t xml:space="preserve">80111504                    92111504                         </t>
  </si>
  <si>
    <t xml:space="preserve">12  MESES </t>
  </si>
  <si>
    <t>CONVENIO DOCENCIA SERVICIOS E INVESTIGACIÓN; SUMINISTRO BIENES Y SERVICIOS PARA FORTALECIMIENTO DE LA TRANSFERENCIA ACADÉMICA DE CONOCIMIENTO A ESTUDIANTES EN FORMACIÓN EN CIENCIAS DE LA SALUD O CONEXAS CON EL FUNCIONAMIENTO Y GESTIÓN HOSPITALARIA, ELEMENTOS BIBLIOGRÁFICOS, DIDÁCTICOS, PAPELERÍA, MUEBLES, ENSERES, EQUIPOS, MATERIAL DIDÁCTICO DE APOYO, LOGÍSTICA PARA CAPACITACIÓN, REFRIGERIOS, ENTRE OTROS BIENES Y SERVICIOS DE APOYO PARA LA EJECUCIÓN DE LOS CONVENIOS DOCENCIA SERVICIO VIGENTES CON ENTIDADES DE EDUCACIÓN SUPERIOR O PARA EL DESARROLLO HUMANO</t>
  </si>
  <si>
    <t>REALIZAR BAJO SU PROPIA AUTONOMIA Y RESPONSABILIDAD LOS PROCESOS DE ATENCION MEDICOS, PARAMEDICOS E INTENSIVISTAS DE UCI ADULTO E INTENSIVISTAS DE UCI NEONATAL EN LA E.S.E HOSPITAL ROSARIO PUMAREJO DE LOPEZ DE ACUERDO CON LA OFERTA Y LA DEMANDA DEL SERVICIO, LOS CUALES SON NECESARIOS PARA EL DESARROLLO Y CUMPLIMIENTO DE LA MISION MEDICA A CARGO DE LA EMPRESA, QUE SE OFRECE COMO ENTIDAD PRESTADORA DE SERVICIOS DE SALUD DE MEDIANA Y ALTA COMPLEJIDAD.</t>
  </si>
  <si>
    <t>78102201                        78102203</t>
  </si>
  <si>
    <t>CONTRATACIÓN AVALÚO INTEGRAL DE BIENES MUEBLES E INMUEBLES, MAQUINARIAS Y EQUIPOS, VEHÍCULOS, EQUIPO MÉDICO CIENTÍFICO, EQUIPOS DE COMUNICACIÓN, LEVANTAMIENTO TOPOGRÁFICO DE LA PLANTA FÍSICA DE LA ESE, Y SANEAMIENTO CONTABLE DE LOS ACTIVOS DEL INMOBILIARIO DE LA ENTIDAD HOSPITALARIA, Y LA CONTRATACIÓN INTERVENTORÍA TÉCNICA</t>
  </si>
  <si>
    <t>PRESTACION DE SERVICIOS PROFESIONALES DE  ABOGADOS Y ASESORES  EN  LA E.S.E HOSPITAL ROSARIO PUMAREJO DE LOPEZ.</t>
  </si>
  <si>
    <t>43211507                         26121703                        72151605</t>
  </si>
  <si>
    <t xml:space="preserve">CONTRATACIÓN DE SERVICIOS PARA AUNAR ESFUERZOS PARA LA REALIZACIÓN DE ACCIONES  QUE FOMENTAN LA PRÁCTICA DE LA LACTANCIA MATERNA EXCLUSIVA Y SENSIBILIZAR A LAS MADRES PARA LA DONACIÓN DEL BANCO DE LECHE HUMANA Y EL FORTALECIMIENTO DE LAS CAPACIDADES OPERATIVAAAS EN EL MANEJO INTEGRADO DE LA ATENCIÓN A GESTANTES Y LACTANTES EN EL MARCO DE LA DIMENSIÓN SEGURIDAD ALIMENTARIA Y NUTRICIONAL. </t>
  </si>
  <si>
    <t>CAPACITACION  ADMINISTRATIVA CAPACITACIÓN GENERAL INCLUIDO PLAN INSTITUCIONAL DE CAPACITACIÓN, GESTIÓN DE LA CALIDAD, SEGURIDAD A PACIENTE</t>
  </si>
  <si>
    <t>82101503    
82101502    
85151605   
85151602    
85121502  
85121503   
43232804   
43232610   
60105620   
41103011   
22101708   
95141707                    86101705
94131503</t>
  </si>
  <si>
    <t>03 MESES</t>
  </si>
  <si>
    <t xml:space="preserve">76121901
76121902
76121501                   </t>
  </si>
  <si>
    <t>1 MES</t>
  </si>
  <si>
    <t xml:space="preserve">1 MES </t>
  </si>
  <si>
    <t>CONTRATACIÓN  DE PRESTACIÓN DE SERVICIOS PROFESIONALES DE APOYO A LA GESTIÓN DE CARTERA</t>
  </si>
  <si>
    <t xml:space="preserve">ADQUISICION DE MATERIAL MEDICO QUIRURGICO PARA LAS UNIDADES ASISTENCIALES DE LA ESE.  INSUMOS DE ESTERILIZACION A BAJA TEMPERATURA DE PLASMA PERIOXIDO DE HIDROGENO </t>
  </si>
  <si>
    <t xml:space="preserve">REALIZAR BAJO SU PROPIA AUTONOMIAY RESPONSABILIDAD LAS ACTIVIDADES ASISTENCIALES DE BACTERIOLOGIA Y AUXILIARES DE BACTERIOLOGIAPARA DESARROLLAR EL PROCESO DE BANCO DE SANGRE, ACTIVIDADES ASISTENCIALES DE BACTERIOLOGIA Y AUXILIARES PARA EL PROCESO DE LABORATORIO CLINICO Y ACTIVIDADES ASISTENCIALES DE LOS PROCESOS DE TERAPIA FISICA Y RESPIRATORIA EN LAS DISTINTAS AREAS DE LA E.S.E HOSPITAL ROSARIO PUMAREJO DE LOPEZ, DE ACUERDO CON LA OFERTA Y DEMANDA DEL SERVICIO, LOS CUALES SON NECESARIOS PARA EL DESARROLLO Y CUMPLIMIENTO DE LA MISION MEDICA A A CARGO DE LA EMPRESA </t>
  </si>
  <si>
    <t xml:space="preserve">ALQUILER DE VEHICULOS </t>
  </si>
  <si>
    <t xml:space="preserve">42141903              51101500                  51101700          51101800                                    51102200         51000000       51102300              51102400                51241200                51121700               51121900                       51122100                51122200                              51141500                51141600                            51141700                 51141900                               51142000                51142100                                   51142400               51142500                                     51142900              51152000                            51161700                51171900                              51181700                 51191900       51191904                              </t>
  </si>
  <si>
    <t>SERVICIO DE ALQUILER O LEASING DE  FOTOCOPIADORAS PARA LAS UNIDADES ASISTENCIALES Y ADMINISTRATIVAS DE LA ESE</t>
  </si>
  <si>
    <t>SOFTWARE DE SEGURIDAD DE TRANSACCION Y DE PROTECCION CONTRA VIRUS.</t>
  </si>
  <si>
    <t xml:space="preserve">CONTRATACIÓN  DE PRESTACIÓN DE SERVICIOS PROFESIONALES DE AUDITORIA DE CUENTAS  </t>
  </si>
  <si>
    <t xml:space="preserve">12  MESES  </t>
  </si>
  <si>
    <t>11 MESES</t>
  </si>
  <si>
    <t xml:space="preserve">12 MESES </t>
  </si>
  <si>
    <t xml:space="preserve">CONTRATACION DEL SUMINISTRO DE BIENES PARA EL PROCESAMIENTO DE HEMODERIVADOS INSUMOS Y  PRUEBAS CLINICAS DE  LABORATORIO PARA  PACIENTES INSTITUCIONALES DE LA E.S.E HOSPITAL ROSARIO PUMAREJO DE LOPEZ. Revisar codigos </t>
  </si>
  <si>
    <t xml:space="preserve">5 MESES </t>
  </si>
  <si>
    <t xml:space="preserve">COMPRA DE COMPRESAS PARA CIRUGIAS </t>
  </si>
  <si>
    <t>SERVICIO ESPECIALIZADO BIOMEDICO PARA EL MANTENIMIENTO PREVENTIVO, CORRECTIVO MENOR. MAYOR,REPARACION O CALIBRACION DE PRUEBAS DE EQUIPOS,  Y VERIFICACION A LA DOTACION BIOMEDICA,, SISTEMA DE GASES MEDICINALES, SISTEMAS DE ESTERILIZACION AUTOCLAVES, Y LOS EQUIPOS MEDICOS DE APOYO HOSPITALARIO DE LA E.S.E.</t>
  </si>
  <si>
    <t>72154043                                70141600                        70151900                                    70171600              70141605               70151501                70151501               70151504              70171602                70111503                 47131611</t>
  </si>
  <si>
    <t>42191803             42191807</t>
  </si>
  <si>
    <t>15101505                       15101506                          15121501                      15121504                  78181503</t>
  </si>
  <si>
    <t>93151507                              80121610</t>
  </si>
  <si>
    <t>85121807                     85121808</t>
  </si>
  <si>
    <t>85151601                        85151603                   85122109                      85121701              85121608                  93141507</t>
  </si>
  <si>
    <t>76101503                  95121503                  76111501</t>
  </si>
  <si>
    <t>85161501                     85161502                          85161503               81141504</t>
  </si>
  <si>
    <t>84131602                   84131607                    84131503                    84131501                84131512                    84131510</t>
  </si>
  <si>
    <t>86101709                    86101705</t>
  </si>
  <si>
    <t>42322004               42322005              42322006</t>
  </si>
  <si>
    <t>12141902               12141903                     12141904</t>
  </si>
  <si>
    <t>25101703                                             78181500                              78181501                                78181502                              78181503             78181506             78181507</t>
  </si>
  <si>
    <t xml:space="preserve">42201709             40101903                     42181801              42291619                  422121618              44122010            42293502                 42172101                     </t>
  </si>
  <si>
    <t>56112005
73152108
81101707                      81111812</t>
  </si>
  <si>
    <t>91111502                           42131508                             42131504                              42131702</t>
  </si>
  <si>
    <t xml:space="preserve">ADQUISICION DE ELEMENTOS DE ASEO Y BOLSAS DE ASEO HOSPITALARIAS  </t>
  </si>
  <si>
    <t xml:space="preserve">72102905                     72101510                            70171704                                                 72151511                     70171707                       72101511                     72151514                   72153613                 72154022                         72154031                     72154032                               72154066            72152605            72152606           72151905              30161701             72152504                  73181104                       72153507                      72151501                      72151401              72152402               72151303          72121507                72121101                       24111810                72101510                  72151401               </t>
  </si>
  <si>
    <t>72101506                              7215401O</t>
  </si>
  <si>
    <t xml:space="preserve">SERVICIO DE MANTENIMIENTO PREVENTIVO Y CORRECTIVO DEL  E INSTALACION   MANTENIMIENTO Y REPACACION  DE LOS ASCENSORES DE LA ESE </t>
  </si>
  <si>
    <t>ADQUISICION  DE ELEMENTOS,  MATERIALES E INSUMOS PARA ASEPSIA DE PACIENTES,, (Jabon Limpieza y desinfeccion)INSUMOS MEDICOS QURURGICOS PERSONAL E INSUMOS  ESTERILIZACION A BAJA TEMPERATURA  TIRILLAS DE GLUCOMETRIA  Y DOTACIÓN HOSPITALARIA  DE LA ESE.</t>
  </si>
  <si>
    <t>CONTRATACIÓN COMPRA DE EQUIPOS DE CÓMPUTO PARA  FORTALECER SISTEMATIZACIÓN INSTITUCIONAL,  CONTRATACIÓN ACTUALIZACIÓN PÁG WEB  , AMPLIACION CABLEADO</t>
  </si>
  <si>
    <t xml:space="preserve">12 Meses </t>
  </si>
  <si>
    <t>30181614                      42281704                          42131708                 53131608                   4228154               42281525                42281912               42281915</t>
  </si>
  <si>
    <t>82111803                                85121802</t>
  </si>
  <si>
    <t xml:space="preserve">SERVICIO DE PRUEBAS CONFIRMATORIAS DE BANCO DE SANGRE Y REMISION DE MUESTRAS PARA REALIZACION DE PRUEBAS DE  LABORATORIO CLINICO  </t>
  </si>
  <si>
    <t xml:space="preserve">85121801                      85122100                   85122101                          85122102               85101605       </t>
  </si>
  <si>
    <t>43233701                             43232313                            43231508                           81112205                                 81112209                                    81112211                              81112204</t>
  </si>
  <si>
    <r>
      <rPr>
        <b/>
        <sz val="11"/>
        <color theme="1"/>
        <rFont val="Calibri"/>
        <family val="2"/>
        <scheme val="minor"/>
      </rPr>
      <t>“MISION</t>
    </r>
    <r>
      <rPr>
        <sz val="11"/>
        <color theme="1"/>
        <rFont val="Calibri"/>
        <family val="2"/>
        <scheme val="minor"/>
      </rPr>
      <t xml:space="preserve">: Somos una empresa social del estado prestadora de servicios de salud de mediana y alta complejidad en el departamento del Cesar y su área de influencia, incluyente, participativa para satisfacción de las necesidades del usuario y su familia, comprometida con la seguridad paciente, humanización, protección del medio ambiente y la formación del capital humano fundamentado en la relación docencia servicio”. 
</t>
    </r>
    <r>
      <rPr>
        <b/>
        <sz val="11"/>
        <color theme="1"/>
        <rFont val="Calibri"/>
        <family val="2"/>
        <scheme val="minor"/>
      </rPr>
      <t xml:space="preserve">VISION </t>
    </r>
    <r>
      <rPr>
        <sz val="11"/>
        <color theme="1"/>
        <rFont val="Calibri"/>
        <family val="2"/>
        <scheme val="minor"/>
      </rPr>
      <t xml:space="preserve"> Ser en el 2025 un hospital reconocido en el Cesar y área de influencia por crecer en servicios de salud integrales de mediana y alta complejidad enfocados en el mejoramiento continuo con calidad, promoviendo seguridad paciente, humanización y reducción de la huella ecológica; fortaleciendo avances académicos y científicos”.
</t>
    </r>
  </si>
  <si>
    <t>Con base en el análisis institucional y epidemiológico poblacional, atendiendo las potenciales necesidades de la población en general, lo propuesto en el el Plan de Gestion Gerencial 2021-2024, realiza una apuesta fundamental para a través de tres (3) Prospectivas: Primera Prospectiva: FORTALECIMIENTO INSTITUCIONAL,  Segunda Prospectiva: FORTALECIMIENTO FINANCIERO Y ADMINISTRATIVO,   Tercera Prospectiva: FORTALECIMIENTO GESTIÓN CLÍNICA Y ASISTENCIAL.</t>
  </si>
  <si>
    <t xml:space="preserve">Límite de contratación mínima cuantía </t>
  </si>
  <si>
    <t>CONTRATACIÓN DEL SUMINISTRO DE ALIMENTOS A PACIENTES HOSPITALIZADOS Y ALMUERZOS A LOS MÉDICOS INTERNOS DE LA ESE HOSPITAL ROSARIO PUMAREJO DE LÓPEZ</t>
  </si>
  <si>
    <t>SOFTWARE DE MANEJO DE LICENCIA   Y MANTENIMIENTO  DE LOS MISMOS EN LA E.S.E HOSPITAL ROSARIO PUMAREJO DE LÓPEZ</t>
  </si>
  <si>
    <t>46191601               46191621                                     93141808</t>
  </si>
  <si>
    <t xml:space="preserve">MANTENIMIENTO  Y RECARGA DE EXTINTORES.. CAJA DE ALMACENAMIENTO DE EXTINTORES DE INCENDIO.  SEÑALIZACIONES,  ETCÉTERA).     SERVICIOS DE SEGURIDAD O SALUD OCUPACIONAL             </t>
  </si>
  <si>
    <t xml:space="preserve">6 MESES </t>
  </si>
  <si>
    <t>10 MESES</t>
  </si>
  <si>
    <t xml:space="preserve">8 Meses </t>
  </si>
  <si>
    <t xml:space="preserve">COMPRA DE MATERIALES Y ARTICULOS DE FERRETERIA    </t>
  </si>
  <si>
    <r>
      <t xml:space="preserve">12161503                 12171502                    41104909               41104928                            41104929                           </t>
    </r>
    <r>
      <rPr>
        <sz val="11"/>
        <rFont val="Calibri"/>
        <family val="2"/>
      </rPr>
      <t xml:space="preserve">        41105108               41105204                                       41106214                41106215                 41116001                  41116003                       41121811                  41121816                     41116004                41116005                      41116010                  41116011                            41116012                 41116014                                     41116015                  41116018                       41116109                 41116127                           41116130                   41116141                                  41116146                 41116102</t>
    </r>
  </si>
  <si>
    <t xml:space="preserve">Valor total del PAA </t>
  </si>
  <si>
    <t>42142401 ;  41101805            42201714; 42142402                   42142502, 42142604               42142509, 42272224              42142518, 42131611                           42142522 , 42272510           42142717 , 42142536                     42142720 , 42142702                   42143101, 42291709                 42143102,, 41122004             42143103               42143104             42143105                 42144103              42171801               42171802             42171804             42171805             42292904               42312201              42141501              42132203           42172000            42132205                   42131500                 42281529</t>
  </si>
  <si>
    <t>Valor Mensual</t>
  </si>
  <si>
    <t>No. Meses</t>
  </si>
  <si>
    <t>No.</t>
  </si>
  <si>
    <t>PLAN ANUAL DE ADQUISICIONES 2022</t>
  </si>
  <si>
    <t>CONTRATACION DE PARA LA PRESTACION DE SERVICIOS PROFESIONALES COMO APOYO ADMINISTRATIVO Y JURIDICO AL AREA DE GERENCIA DE LA ESE HOSPITAL ROSARIO PUMAREJO DE LOPEZ.</t>
  </si>
  <si>
    <t xml:space="preserve">CONTRATAR EL SERVICIO DE MANTENIMIENTO PREVENTIVO Y CORRECTIVO  DE LA INFRAESTRUCTURA  FISICA, INSTALACIONES ELECTRICAS MECANICAS E HIDRAULICAS Y SISTEMAS DE AIRES ACONDICIONADOS Y EQUIPOS DE APOYO HOSPITALARIO POR MENOR Y MAYOR  CUANTIA EN LA ESE HOSPITAL ROSARIO PUMAREJO DE LÓPEZ </t>
  </si>
  <si>
    <t>GARANTIZAR AL APRENDIZ LA FORMACION PROFESIONAL INTEGRAL EN LA ESPECIALIDAD DE TECNOLOGO EN MANTENIMIENTO DE EQUIPOS DE COMPUTO, DISEÑO E INSTALACION DE CABLEADO ESTRUCTURADO EN LA ESE HRPL.</t>
  </si>
  <si>
    <t>PRESTACION DE SERVICIOS PROFESIONALES PARA APOYAR LOS SISTEMAS DE GESTION AMBIENTAL Y DE SEGURIDAD Y SALUD EN EL TRABAJO EN LA ESE HOSPITAL ROSARIO PUMAREJO DE LOPEZ DE VALLEDUPAR.</t>
  </si>
  <si>
    <t>PRESTACION DE SERVICIOS PROFESIONALES ESPECIALIZADO EN SISTEMA DE GARANTIA DE CALIDAD Y AUDITORIA DE SERVICIO DE SALUD PARA LIDERAR EL SISTEMA DE GESTION DE CALIDAD DE LA ESE HOSPITAL ROSARIO PUMAREJO DE LOPEZ, VELANDO POR EL ADECUADO CUMPLIMIENTO DE LOS ESTANDARES DE CALIDAD ESTABLECIDOS POR LA NORMATIVIDAD VIGENTE, LOGRANDO ASI EL FORTALECIMIENTO DEL SISTEMA OBLIGATORIO DE GARANTIA DE CALIDAD.</t>
  </si>
  <si>
    <t xml:space="preserve">PRESTACION DE SERVICIOS PROFESIONALES ESPECIALIZADO CON EXPERIENCIA EN DESARROLLO  Y EJECUCION DE LA CADENA  DE VALORES  POR LA PRESTACION DE LOS SERVICIOS MEDICOS A LAS DIFERENTES EPS, PARA LA OPORTUNA TOMA DE CORRECTIVOS EN CASO DE PRESENTARSE INCONSISTENCIA EN CADA UNO DE LOS PROCEDIMIENTOS QUE CONFORMA ESTA ACTIVIDAD, EN LA E.S.E. </t>
  </si>
  <si>
    <t>PRESTACION DE SERVICIOS COMO APOYO PARA ACTUALIZACION, SEGUIMIENTO Y MONITOREO DE PLATAFORMAS SECOP I, SECOP II, SIA OBSERVA, SIHO, SIGEP, PRESENTACION DE INFORME DE CONTRATACION ANTE LA SUPERSALUD Y CONTRALORIA DE LA ESE HOSPITAL ROSARIO PUMAREJO DE LOPEZ.</t>
  </si>
  <si>
    <t>PRESTACION DE SERVICIOS PROFESIONALES PARA EL ACOMPAÑAMIENTO  Y APOYO EN EL AREA DE SISTEMAS EN LO REFERENTE A GARANTIZAR LA SEGURIDAD TI E INFORMACION Y SEGUIMIENTO A SISTEMAS DE INFORMACION DE LA E.S.E HOSPITAL ROSARIO PUMAREJO DE LOPEZ.</t>
  </si>
  <si>
    <t xml:space="preserve">SUMINISTRO DE INSUMOS,  REACTIVOS Y DISPOSITIVOS PARA ATENCIÓN DONANTES, PROCESAMIENTO SANGRE Y HEMODERIVADOS BANCO DE SANGRE  </t>
  </si>
  <si>
    <t>SUMINISTRO DE INSUMOS,  REACTIVOS Y DISPOSITIVOS PARA LABORATORIO CLINICO</t>
  </si>
  <si>
    <t>Fecha de PAA 2022</t>
  </si>
  <si>
    <t>PRESTACION DE SERVICIOS PROFESIONALES ESPECIALIZADOS COMO ASESOR DE AUDITORIAS CLINICAS DE LA E.S.E HOSPITAL ROSARIO PUMAREJO DE LOPEZ.</t>
  </si>
  <si>
    <t>PRESTACION DE SERVICIOS PROFESIONALES ESPECIALIZADOS COMO APOYO AL AREA DE PLANEACION DE LA E.S.E HOSPITAL ROSARIO PUMAREJO DE LOPEZ.</t>
  </si>
  <si>
    <t>PRESTACION DE SERVICIOS PROFESIONALES COMO ASESOR DEL PROCESO ADMINISTRATIVO DE LA EMPRESA SOCIAL DEL ESTADO HOSPITAL ROSARIO PUMAREJO DE LOPEZ DE VALLEDUPAR - CESAR.</t>
  </si>
  <si>
    <t>PRESTACION DE SERVICIOS PROFESIONALES COMO APOYO PARA EL AREA DE ALMACEN DE LA E.S.E HOSPITAL ROSARIO PUMAREJO DE LOPEZ.</t>
  </si>
  <si>
    <t xml:space="preserve">REALIZAR BAJO SU PROPIA AUTONOMIA Y RESPONSABILIDAD LOS PROCESOS DE MEDICINA GENERAL EN LAS DISTINTAS AREAS DE LA ESE HOSPITAL ROSARIO PUMAREJO DE LOPEZ DE ACUERDO CON LA OFERTA Y DEMANDA DEL SERVICIO  </t>
  </si>
  <si>
    <t>REALIZAR BAJO SU PROPIA AUTONOMIA Y RESPONSABILIDAD LOS PROCESOS ASISTENCIALES DE AUXILIARES DE ENFERMERIA Y AUXILIARES DE BANCO DE LECHE , EN LAS DISTINTAS AREAS DE LA ESE HOSPITAL ROSARIO PUMAREJO DE LOPEZ, DE ACUERDO CON LA OFERTA Y DEMANDA DEL SERVICIO</t>
  </si>
  <si>
    <t>REALIZAR BAJO SU PROPIA AUTONOMIA Y RESPONSABILIDAD LOS PROCESOS DE ENFERMERIA EN LA ESE HOSPITAL ROSARIO PUMAREJO DE LOPEZ, DE ACUERDO CON LA OFERTA Y DEMANDA DEL SERVICIO, LOS CUALES SON NECESARIOS PARA EL DESARROLLO Y CUMPLIMIENTO DE LA MISION MEDICA A CARGO DE LA EMPRESA, LOS CUALES OFRECE COMO ENTIDAD PRESTADORA DEL SERVICIO DE SALUD DE MEDIANA Y ALTA COMPLEJIDAD.</t>
  </si>
  <si>
    <t xml:space="preserve">EJECUTAR BAJO SU PROPIA AUTONOMIA Y RESPONSABILIDAD LAS ACTIVIDADES ASISTENCIALES DE ESPECIALIDAD CIRUGIA GENERAL EN LAS DISTINTAS AREAS DE LA ESE-HOSPITAL ROSARIO PUMAREJO DE LOPEZ, DE ACUERDO CON LA OFERTA Y DEMANDA DEL SERVICIOS, LOS CUALES SON NECESARIOS PARA EL DESARROLLO Y CUMPLIMIENTO DE LA MISION MEDICA A CARGO DE LA EMPRESA,LOS CUALES OFRECE COMO ENTIDAD PRESTADORA DEL SERVICIOS DE SALUD DE MEDIANA Y ALTA COMPLEJIDAD. </t>
  </si>
  <si>
    <t>EJECUTAR BAJO SU PROPIA AUTONOMÍA Y RESPONSABILIDAD LOS PROCESOS ASISTENCIALES DE ANESTECIA Y REANIMACION EN LAS DISTINTAS ÁREAS DE LA ESE-HOSPITAL ROSARIO PUMAREJO DE LOPEZ, DE ACUERDO CON LA OFERTA Y DEMANDA DEL SERVICIO, LOS CUALES SON NECESARIOS PARA EL DESARROLLO Y CUMPLIMIENTO DE LA MISÍON  MÉDICA A CARGO DE LA EMPRESA, LOS CUALES OFRECE COMO ENTIDAD PRESTADORA DE SERVICIOS DE SALUD DE MEDIANA Y ALTA COMPLEJIDAD</t>
  </si>
  <si>
    <t>REALIZAR BAJO SU PROPIA AUTONOMIA Y RESPONSABILIDAD LOS PROCESOS ASISTENCIALES DE GINECOLOGIA Y OBSTETRICIA EN LA ESE HOSPITAL ROSARIO PUMAREJO DE LOPEZ , DE ACUERDO CON LA OFERTA Y DEMANDA DEL SERVICIO, LOS CUALES SON NECESARIOS  PARA EL DESARROLLO Y CUMPLIMIENTO  DE LA MESION MEDICA A CARGO DE LA EMPRESA, LOS CUALES OFRECE COMO ENTIDAD PRESTADORA DE SERVICIOS DE SALUD DE MEDIANA Y ALTA COMPLEJIDAD.</t>
  </si>
  <si>
    <t xml:space="preserve">REALIZAR BAJO SU PROPIA AUTONOMIA Y RESPONSABILIDAD LOS PROCESOS ASISTENCIALES DE GINECOLOGIA ONCOLOGICA Y PROGRAMA CERVICO-UTERINO EN LA ESE HOSPITAL ROSARIO PUMAREJO DE LÓPEZ, DE ACUERDO CON LA OFERTA Y DEMANDA DEL SERVICIO, LOS CUALES SON NECESARIOS </t>
  </si>
  <si>
    <t>EJECUTAR BAJO SU PROPIA AUTONOMIA Y RESPONSABILIDAD LAS ACTIVIDADES ASISTENCIALES DE ESPECIALIDAD ORTOPEDIA Y TRAUMATOLOGIA  EN LAS DISTINTAS AREAS DE LA ESE HOSPITAL ROSARIO PUMAREJO DE LOPEZ, DE ACUERDO CON LA OFERTA Y LA DEMANDA DEL SERVICIO, LOS CUALES SON NECESARIOS  PARA EL DESARROLLO Y CUMPLIENTO DE LA MISION MEDICA A CARGO DE LA EMPRESA, LOS CUALES OFRECE COMO ENTIDAD PRESTADORA DE SERVICIOS  DE LA SALUD DE MEDIANA Y ALTA COMPLEJIDAD.</t>
  </si>
  <si>
    <t xml:space="preserve">EJECUTAR BAJO SU PROPIA AUTONOMIA Y RESPONSABILIDAD LAS ACTIVIDADES ASISTENCIALES DE ESPECIALIDAD DE MEDICINA INTERNA EN LAS DISTINTAS AREAS DE LA ESE HOSPITAL ROSARIO PUMAREJO DE LOPEZ, DE ACUERDO CON LA OFERTA Y DEMANDA DEL SERVICIO, LOS CUALES SON NECESARIOS PARA EL DESARROLLO Y CUMPLIMIENTO DE LA MISION MEDICA A CARGO DE LA EMPRESA, LOS CUALES OFRECE COMO ENTIDA PRESTADORA DEL SERVICIOS DE SALUD DE MEDIANA Y ALTA COMPLEJIDAD </t>
  </si>
  <si>
    <t>EJECUTAR BAJO SU PROPIA AUTONOMIA Y RESPONSABILIDAD  LAS ACTIVIDADES ASISTENCIALES  DE ESPECIALIDAD NEFROLOGIA  EN LAS DISTINTAS AREAS DE LA ESE HOSPITAL ROSARIO PUMAREJO DE LOPEZ, DE ACUERDO CON LA OFERTA Y LA DEMANDA  DEL SERVICIO, LOS CUALES SON NECESARIOS PARA EL DESARROLLO Y CUMPLIMIENTO  DE LA MISISON MEDICA A CARGO DE LA EMPRESA, LOS CUALES OFRECE COMO ENTIDAD PRESTADORA DE SERVICIOS  DE SALUD  DE MEDIANA Y ALTA COMPLEJIDAD.</t>
  </si>
  <si>
    <t>EJECUTAR BAJO SU PROPIA AUTONOMÍA Y RESPONSABILIDAD LAS ACTIVIDADES ASISTENCIALES DE ESPECIALIDAD DE INFECTOLOGIA ADULTO EN LAS DISTINTAS ÁREAS DE LA ESE-HOSPITAL ROSARIO PUMAREJO DE LOPEZ, DE ACUERDO CON LA OFERTA Y DEMANDA DEL SERVICIO, LOS CUALES SON NECESARIOS PARA EL DESARROLLO Y CUMPLIMIENTO DE LA MISÍON  MÉDICA A CARGO DE LA EMPRESA, LOS CUALES OFRECE COMO ENTIDAD PRESTADORA DE SERVICIOS DE SALUD DE MEDIANA Y ALTA COMPLEJIDAD</t>
  </si>
  <si>
    <t>EJECUTAR BAJO SU PROPIA AUTONOMÍA Y RESPONSABILIDAD LAS ACTIVIDADES ASISTENCIALES DE ESPECIALIDAD NEUROCIRUGIA EN LAS DISTINTAS ÁREAS DE LA ESE-HOSPITAL ROSARIO PUMAREJO DE LOPEZ, DE ACUERDO CON LA OFERTA Y DEMANDA DEL SERVICIO, LOS CUALES SON NECESARIOS PARA EL DESARROLLO Y CUMPLIMIENTO DE LA MISÍON  MÉDICA A CARGO DE LA EMPRESA, LOS CUALES OFRECE COMO ENTIDAD PRESTADORA DE SERVICIOS DE SALUD DE MEDIANA Y ALTA COMPLEJIDAD</t>
  </si>
  <si>
    <t>REALIZAR BAJO SU AUTONOMIA Y RESPONSABILIDAD LOS PROCESOS DE ESPECIALIDADES CLINICAS Y QUIRURGICAS EN LA ESE HOSPITAL ROSARIO PUMAREJO DE LOPEZ, DE ACUERDO CON LA OFERTA Y DEMANDA DEL SERVICIOS, LOS CUALES SON NECESARIOS PARA EL DESARROLLO Y CUMPLIMIENTO DE LA MISION MEDICA A CARGO DE LA EMPRESA, LOS CUALES OFRECE COMO ENTIDAD PRESTADORA DE SERVICIOS DE SALUD DE MEDIANA Y ALTA COMPLEJIDAD</t>
  </si>
  <si>
    <t>REALIZAR BAJO SU PROPIA AUTONOMIA Y RESPONSABILIDAD LOS PROCESOS ASISTENCIALES DE ESPECIALIDAD PSIQUIATRIA EN LA E.S.E HOSPITAL ROSARIO PUMAREJO DE LOPEZ, DE ACUERDO CON LA OFERTA Y DEMANDA DEL SERVICIO, LOS CUALES SON NECESARIOS PARA EL DESARROLLO Y CUMPLIMIENTO DE LA MISION MEDICA A CARGO DE LA EMPRESA, LOS CUALES OFRECE COMO ENTIDAD PRESTADORA DE  SERVICIOS DE SALUD DE MEDIANA Y ALTA COMPLEJIDAD.</t>
  </si>
  <si>
    <t>REALIZAR BAJO SU PROPIA AUTONOMIA Y RESPONSABILIDAD LOS PROCESOS  ASISTENCIALES DE ATENCION PEDIATRICA Y SUBESPECIALIDADES PEDIATRICA EN LA ESE HOSPITAL ROSARIO PUMAREJO DE LOPEZ, DE ACUERDO CON LA OFERTA Y DEMANDA DEL SERVICIO, LOS CUALES SON NECESARIOS PARA EL DESARROLLO Y CUMPLIMIENTO DE LA MISION MEDICA A CARGO DE LA EMPRESA, LOS CUALES OFRECE COMO ENTIDAD PRESTADORA DE  SERVICIOS DE SALUD DE MEDIANA Y ALTA COMPLEJIDAD.</t>
  </si>
  <si>
    <t>REALIZAR BAJO SU PROPIA AUTONOMIA Y RESPONSABILIDAD LOS PROCESOS  Y SUBPROCESOS ASISTENCIALES DE CUIDADOS BASICOS NEONATAL EN LA ESE HOSPITAL ROSARIO PUMAREJO DE LOPEZ, DE ACUERDO CON LA OFERTA Y DEMANDA DEL SERVICIO, LOS CUALES SON NECESARIOS PARA EL DESARROLLO Y CUMPLIMIENTO DE LA MISION MEDICA A CARGO DE LA EMPRESA, LOS CUALES OFRECE COMO ENTIDAD PRESTADORA DE  SERVICIOS DE SALUD DE MEDIANA Y ALTA COMPLEJIDAD.</t>
  </si>
  <si>
    <t>EJECUTAR BAJO SU PROPIA AUTONOMIA, AUTODETERMINACION, Y AUTOGOBIERNO, LA OPERACIÓN DEL SUBPROCESOS DE UNIDAD DE CUIDADOS INTENSIVOS UCI, A RAZON DE:8 CAMAS POLIVALENTE Y 7 UCI COVID,( ACTIVIDAD QUE DEBERA ESTAR DEBIDAMENTE LEGALIZADA EN EL ESTATUTO Y/O PARA EL DESARROLLO Y CUMPLIMIENTO DE LA MISION MEDICA A CARGO DE LA EMPRESA, LOS CUALES OFREE COMO ENTIDAD PRESTADORA DEL SERVICIOS DE SALUD DE MEDIANA Y ALTA COMPLEJIDAD".</t>
  </si>
  <si>
    <t>PRESTACION DE SERVICIO  COMO APOYO AL  PROCESO  DE APOYO DE IMÁGENES DIAGNOSTICAS PARA REALIZAR ESTUDIOS RADIOLOGICOS CONVENCIONALES, ECOGRAFIAS, TOMOGRAFIA AXIAL COMPUTARIZADA ( TAC) DOPPLER Y PROCEDIMIENTOS INVASIVOS Y NO INVASIVOS ( ARTERIOGRAFIA) EN LA E.S.E HOSPITAL ROSARIO PUMAREJO.</t>
  </si>
  <si>
    <t>REALIZAR BAJO SU PROPIA AUTONOIMA  Y RESPONSABILIDAD EL PROCESO ASISTENCIAL DE CAMILLEROS O TRALASDO INTERNO DE PACIENTES EN LAS DISTINTAS AREAS DE LA ESE HOSPITAL ROSARIO PUMAREJO DE LOPEZ, DE ACUERDO CON LA OFERTA Y LA DEMANDA DELSERVICIO, LOS CUALES SON NECESARIOS PARA EL DESARROLLO Y CUMPLIMIENTO DE LA MISION MEDICA CARGO DE LA EMPRESA, LOS CUALES OFRECE COMO ENTIDAD PRESTADORA DE SERVICIOS DE SALUD DE MEDIANA Y ALTA COMPLEJIDAD.</t>
  </si>
  <si>
    <t>REALIZAR BAJO SU PROPIA AUTONOMIA Y RESPONSABILIDAD EL PROCESO ASISTENCIAL DE CONDUCTORES DE AMBULANCIA DESDE LA E.S.E. HSPITAL ROSARIO PUMAREJO DE LÓPEZ HACIA LAS IPS AUTORIZADAS, DE ACUERDO CON LA OFERTA Y DEMANDA DEL SERVICIO, LOS CUALES SON NECESARIOS</t>
  </si>
  <si>
    <t>93151507                              84111603</t>
  </si>
  <si>
    <t>85101604                80111503</t>
  </si>
  <si>
    <t>GARANTIZAR AL APRENDIZ LA FORMACION PROFESIONAL INTEGRAL EN LA ESPECIALIDAD DE TECNOLOGO EN CONTROL AMBIENTAL EN LA ESE HRPL.</t>
  </si>
  <si>
    <t>85101604               85122201                          95122004</t>
  </si>
  <si>
    <t>INVITACION PUBLICA</t>
  </si>
  <si>
    <t>85121613 - 85101604 - 85101601</t>
  </si>
  <si>
    <t>Duver Dicson Vargas Rojas, Agente Especial Interventor. E.S.E Hospital Rosario Pumarejo De López.                                                                                                     Tel: 5748450 gerencia@hrplopez.gov.co</t>
  </si>
  <si>
    <t>PRESTACION DE SERVICIOS PARA LA REVISION Y RADICACION MENSUAL DE LA FACTURACION DE ADDRES EN LA ESE HOSPITAL ROSARIO PUMAREJO DE LOPEZ.</t>
  </si>
  <si>
    <t>PRESTACION DE SERVICIOS DE UN TECNICO EN SISTEMAS, COMO APOYO EN LA GENERACION DE LOS RIPS EN LA ESE HOSPITAL ROSARIO PUMAREJO DE LOPEZ.</t>
  </si>
  <si>
    <t>PRESTACION DE SERVICIOS PROFESIONALES PARA APOYAR Y GESTIONAR EL PROCESO DE MERCADEO Y CONTRATACION.</t>
  </si>
  <si>
    <t>CONTRATO DE PRESTACION DE SERVICIOS DE ADECUACION Y AJUSTE DE DOSIS NUTRICIONALES PARENTERALES, REEMPAQUE Y REENVASE DE SOLIDOS ORALES, REENVASE DE LIQUIDOS BAJO MODALIDAD DE MAQUILA, EN LA ESE HOSPITAL ROSARIO PUMAREJO DE LOPEZ</t>
  </si>
  <si>
    <t>CONTRATAR EL SERVICIO DE MANTENIMIENTO  Y REPARACION  DE EQUIPOS ELECTRICOS PREVENTIVO Y CORRECTIVO  DE COMPUTADORES, CABLEADO, TELEFÓNICOS</t>
  </si>
  <si>
    <t>HASTA 600 SMLMV</t>
  </si>
  <si>
    <t>MAYOR A 601 SMLMV</t>
  </si>
  <si>
    <t xml:space="preserve">3 MESES </t>
  </si>
  <si>
    <t xml:space="preserve">9  MESES </t>
  </si>
  <si>
    <t xml:space="preserve">2  MESES </t>
  </si>
  <si>
    <t xml:space="preserve">10 MESES </t>
  </si>
  <si>
    <t xml:space="preserve">3  MESES </t>
  </si>
  <si>
    <t>9 MESES</t>
  </si>
  <si>
    <t>3 MESES</t>
  </si>
  <si>
    <t>4 MESES</t>
  </si>
  <si>
    <t>8 MESES</t>
  </si>
  <si>
    <t>2 MESES</t>
  </si>
  <si>
    <t xml:space="preserve">2 MESES </t>
  </si>
  <si>
    <t xml:space="preserve">9 MESES </t>
  </si>
  <si>
    <t>6 MESES</t>
  </si>
  <si>
    <t xml:space="preserve">SERVICIOS  DE LAVANDERÍA COMRA DE  PIJAMAS BATAS   POLAINAS  BATAS DE CIRUGIA DESACHABLES   PARA PACIENTES  </t>
  </si>
  <si>
    <t>Enero 17 2022</t>
  </si>
  <si>
    <t xml:space="preserve">72102905                     72101510                            70171704                                                 72151511                     70171707                       72101511                     72151514                   72153613                 72154022                         72154031                     72154032                               72154066            72152605    72151802        72152606           72151905              30161701             72152504                  73181104                       72153507                      72151501                      72151401              72152402               72151303          72121507                72121101                       24111810                72101510                  72151401               </t>
  </si>
  <si>
    <t>15 DIAS</t>
  </si>
  <si>
    <t>SUMINISTRO DE SILLAS Y POLTRONAS PARA DOTAR A LAS DIFERENTES AREAS ADMINISTRATIVAS Y ASISTENCIAL DEL HOSPITAL ROSARIO PUMAREJO DE LOPEZ</t>
  </si>
  <si>
    <t>SUMINISTRO DE COLCHONES PARA DOTAR LAS CAMAS DE SERVCIO HOSPITALARIO DEL HOSPITAL ROSARIO PUMAREJO DE LOPEZ</t>
  </si>
  <si>
    <t>SUMINISTRO DE COMPUTADORES E IMPRESORAS PARA DOTAR A LAS DIFERENTES AREAS ADMINISTRATIVAS Y ASISTENCIAL DEL HOSPITAL ROSARIO PUMAREJO DE LOPEZ</t>
  </si>
  <si>
    <t>SUMINISTRO DE CONTENEDORES Y CANECAS PARA EL DEPOSITO DE RESIDUOS HOSPITALARIOS DE LA E.S.E HOSPITAL ROSARIO PUMAREJO DE LOPEZ</t>
  </si>
  <si>
    <t>SUMINISTRO DE MOBILIARIO HOSPITALARIO PARA EL HOSPITAL ROSARIO PUMAREJO DE LOPEZ</t>
  </si>
  <si>
    <t>SUMINISTRO DE CORTINAS PARA LAS AREAS ASISTENCIALES DEL HOSPITAL ROSARIO PUMAREJO DE LOPEZ</t>
  </si>
  <si>
    <t>SUMINISTRO DE EQUIPOS BIOMEDICOS PARA EL HOSPITAL ROSARIO PUMAREJO DE LOPEZ DE VALLEDUPAR</t>
  </si>
  <si>
    <t>ALQUILER DE EQUIPOS QUIRURGICOS DE ALTO COSTO PARA MEJORAR LA PRESTACIÓN DE SERVICIOS ASISTENCIALES EN EL HOSPITAL ROSARIO PUMAREJO DE LOPEZ DE VALLEDUPAR</t>
  </si>
  <si>
    <t>PRESTACION DE SERVCIOS PARA EL MANTENIMIENTO DE CAMAS Y MOBILIARIO HOSPITALARIO DEL HOSPITAL ROSARIO PUMAREJO DE LOPEZ DE VALLEDUPAR</t>
  </si>
  <si>
    <t>SERVICIO DE AVALUO DE BIENES PROPIEDAD PLANTA Y EQUIPO DEL HOSPITAL ROSARIO PUMAREJO DE LOPEZ</t>
  </si>
  <si>
    <t>PRESTACION DE SERVIOS PROFESIONALES ESPECIALIZADOS DE ASESORIA Y ACOMPAÑAMIENTO AL EQUIPO TECNICO DESIGNADO PARA ADELANTAR EL ESTUDUO DE REDISEÑO Y AJUSTE INSTITUCIONAL EN EL HOSPITAL ROSARIO PUMAREJO DE LOPEZ DE VALLEDUPAR</t>
  </si>
  <si>
    <t>PRESTACION DE SERVICIOS PROFESIONALES ESPECIALIZADOS DE ASESORIA Y ACOMPAÑAMIENTO PARA REALIZAR EL ESUTUDIO DE SOSTENIBILIIDAD FINANCIERA DE   EN EL HOSPITAL ROSARIO PUMAREJO DE LOPEZ DE VALLEDUPAR</t>
  </si>
  <si>
    <t>COMPRAR INSUMOS PARA EL PROCESO DE PASTEURIZACIÓN DE LA LECHE HUMANA DE LA ESE HOSPITAL ROSARIO PUMAREJO DE LÓPEZ, DE ACUERDO CON LA OFERTA Y DEMANDA DEL SERVICIO, LOS CUALES SON NECESARIOS PARA EL DESARROLLO Y CUMPLIMIENTO DE LAS ACTIVIDADES DEL SERVICIO PARA ATENCIÓN NUTRICIONAL DE LOS RECIÉN NACIDOS CRÍTICOS Y HOSPITALIZADOS EN LA UNIDAD CUIDADOS INTENSIVOS NEONATAL A CARGO DE LA EMPRESA, LOS CUALES OFRECE COMO ENTIDAD PRESTADORA DE SERVICIOS DE SALUD DE MEDIANA Y ALTA COMPLEJIDAD.</t>
  </si>
  <si>
    <t>PRESTACIÓN DE SERVICIOS PROFESIONALES PARA AUDITORIA Y COBRO DE CARTERA DE CUENTAS MEDICAS DE LOS SERVICIOS PRESTADOS POR LA E.S.E HOSPITAL ROSARIO PUMAREJO DE LÓPEZ, DERIVADOS DE ATENCIONES REALIZADAS A LOS USUARIOS DE ACCIDENTES DE TRÁNSITOS SOAT, TANTO PARA ASEGURADORAS COMO PARA LA ADMINISTRADORA DE LOS RECURSOS DEL SISTEMA GENERAL DE SEGURIDAD SOCIAL ADRES.</t>
  </si>
  <si>
    <t>DESARROLLO DE UN APLICATIVO WEB PARA HOJA DE RUTA FACTURACIÓN Y UN APLICATIVO PARA EL CONTROL DE MANTENIMIENTO DE LOS EQUIPOS DE CÓMPUTO A LA E.S.E HOSPITAL ROSARIO PUMAREJO DE LÓPEZ</t>
  </si>
  <si>
    <t>SUMINISTROS DE REPUESTOS E INSUMOS, PARA EL MANTENIMIENTO PREVENTIVO Y CORRECTIVO DE COMPUTADORES, TELEFONÍA Y REDES DE DATOS DE LA E.S.E HOSPITAL ROSARIO PUMAREJO DE LÓPEZ.</t>
  </si>
  <si>
    <t>SERVICIOS DE PUBLICIDAD IMPRESA, PARA SEÑALIZACION DE AREAS Y SERVICIOS DEL HOSPITAL ROSARIO PUMAREJO DE LOPEZ.</t>
  </si>
  <si>
    <t>COMPRAS DE NEVERAS PORTATILES PARA LOS SERVICIOS DE LABORATORIO CLINICO Y BANCO DE SANGRE Y CALIBRACION DE EQUIPOS MEDICOS</t>
  </si>
  <si>
    <t>COMPRA A TODO COSTO DEL SISTEMA DE PRESION CONSTANTE DE AGUA POTABLE PARA EL SUMINISTRO DE LOS DOS TANQUES DE ALMACENAMIENTO SEMISUBTERRANEO Y SUBTERRANEO DE LA ESE HOSPITAL ROSARIO PUMAREJO DE LOPEZ</t>
  </si>
  <si>
    <t>SERVICIO DE MANTENIMIENTO CORRECTIVO MAYOR DE LA INFRAESTRUCTURA FÍSICA DE LA UNIDAD DE SALUD MENTAL DEL HOSPITA ROSARIO PUMAREJO DE LÓPEZ</t>
  </si>
  <si>
    <t>SUMINISTRO DE ESCRITORIOS Y LOCKER PARA DOTAR A LAS DIFERENTES AREAS ADMINISTRATIVAS Y ASISTENCIAL DEL HOSPITAL ROSARIO PUMAREJO DE LOPEZ</t>
  </si>
  <si>
    <t>SUMINISTRO DE EQUIPOS PARA EL PLAN DE EMERGENCIA HOSPITALARIO (EXTINTOR, BOTIQUIN, CAMILLAS DE EMERGENCIAS) PARA LA E.S.E HOSPITAL ROSARIO PUMAREJO DE LOPEZ.</t>
  </si>
  <si>
    <t>7 MESES</t>
  </si>
  <si>
    <t>5 MESES</t>
  </si>
  <si>
    <t>SUMINISTRO DE LAMPARA DE FOTOTERAPIA LED modelo LULLABY LED PT</t>
  </si>
  <si>
    <t>1 MESES</t>
  </si>
  <si>
    <t xml:space="preserve">14111506                   14111507                      44121600                                </t>
  </si>
  <si>
    <t>SUMINISTRO DE MODULO AABR PARA EL SERVICIO DE AUDIOLOGIA PARA LA ESE HOSPITAL ROSARIO PUMAREJO DE LOPEZ</t>
  </si>
  <si>
    <t>COMPRAS DE CILINDROS Y REGULADORES DE OXIGENO PARA LA ESE HOSPITAL ROSARIO PUMAREJO DE LOPEZ</t>
  </si>
  <si>
    <t>SERVICIO DE LAVADO, LIMPIEZA Y DESINFECCION DE LOS TANQUES DE ALMACENAMIENTO DE AGUA POTABLE CON EL FIN DE GARANTIZAR LAS CONDICIONES SANITARIAS EN LA E.S.E HOSPITAL ROSARIO PUMAREJO DE LOPEZ.</t>
  </si>
  <si>
    <t>SUMINISTRO E INSTALACION DE MACROMEDIDOR DE CAUDAL PARA LOS ALJIBES DE LA  E.S.E HOSPITAL ROSARIO PUMAREJO DE LOPEZ.</t>
  </si>
  <si>
    <t>PRESTACION DE SERVICIOS DE LABORATORIO CLINICO A LA ESE HOSPITAL ROSARIO PUMAREJO DE LOPEZ</t>
  </si>
  <si>
    <t>MANTENIMIENTO PREVENTIVO Y CORRECTIVO A LA PLANTA DE TRATAMIENTO DE AGUAS RESIDUALES DE LA ESE HRPL.</t>
  </si>
  <si>
    <t>COMPRA SOFTWARE DE CENTRAL DE MONITOREO PARA LA UNIDAD DE CUIDADOS INTENSIVOS PEDIATRICA DE LA ESE HOSPITAL ROSARIO PUMAREJO DE LOPEZ.</t>
  </si>
  <si>
    <t>PRESTACION DE SERVICIOS DE PUBLICIDAD EN MEDIOS DE COMUNICACIÓN, DE LA INFORMACION INSTITUCIONAL DEL HOSPITAL ROSARIO PUMAREJO DE LOPEZ</t>
  </si>
  <si>
    <t>SUMINISTROS DE REFRIGERIOS PARA LOS DONANTES DE SANGRE DE LA ESE HOSPITAL ROSARIO PUMAREJO DE LOPEZ.</t>
  </si>
  <si>
    <t>SUMINISTRO DE CAMAS HOSPITALARIA PARA EL FORTALECIMIENTO DE LA CAPACIDAD INSTALADA DE LOS SERVICIOS DE SALUD MENTAL Y HOSPITALIZACION 4 PISO DE LA ESE HOSPITAL ROSARIO PUMAREJO DE LOPEZ</t>
  </si>
  <si>
    <t>COMPRA DE TERMOHIGROMETROS PARA EL CONTROL DE TEMPERATURA Y HUMEDAD DE LAS DIFERENTES AREAS ESPACIO QUE REQUIEREN UN CONTROL ESPECIAL EN LOS SERVICIOS ASISTENCIALES DE LA ESE HOSPITAL ROSARIO PUMAREJO DE LOPEZ.</t>
  </si>
  <si>
    <t>SUMINISTRO DE EQUIPOS DE LAVANDERÍA INDUSTRIAL HOSPITALARIO PARA DOTAR EL ÁREA DE LAVANDERÍA DEL HRPL</t>
  </si>
  <si>
    <t xml:space="preserve">MANTENIMIENTO DE INFRAESTRUCTURA DEL AREA DE DEPOSITO TRANSITORIO DE CADAVERES DEL SERVICIO ASISTENCIAL EN LA ESE HOSPITAL ROSARIO PUMAREJO DE LOPEZ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</si>
</sst>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 #,##0.00"/>
    <numFmt numFmtId="166" formatCode="_(* #,##0_);_(* \(#,##0\);_(* &quot;-&quot;??_);_(@_)"/>
    <numFmt numFmtId="167" formatCode="_-* #,##0_-;\-* #,##0_-;_-* &quot;-&quot;??_-;_-@_-"/>
  </numFmts>
  <fonts count="9"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2"/>
      <name val="Calibri"/>
      <family val="2"/>
      <scheme val="minor"/>
    </font>
    <font>
      <sz val="11"/>
      <name val="Calibri"/>
      <family val="2"/>
    </font>
  </fonts>
  <fills count="3">
    <fill>
      <patternFill patternType="none"/>
    </fill>
    <fill>
      <patternFill patternType="gray125"/>
    </fill>
    <fill>
      <patternFill patternType="solid">
        <fgColor theme="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2" borderId="0" applyNumberFormat="0" applyBorder="0" applyAlignment="0" applyProtection="0"/>
    <xf numFmtId="0" fontId="3" fillId="0" borderId="0" applyNumberFormat="0" applyFill="0" applyBorder="0" applyAlignment="0" applyProtection="0"/>
    <xf numFmtId="164" fontId="1" fillId="0" borderId="0" applyFont="0" applyFill="0" applyBorder="0" applyAlignment="0" applyProtection="0"/>
  </cellStyleXfs>
  <cellXfs count="86">
    <xf numFmtId="0" fontId="0" fillId="0" borderId="0" xfId="0"/>
    <xf numFmtId="0" fontId="2" fillId="2" borderId="5" xfId="1" applyBorder="1" applyAlignment="1">
      <alignment horizontal="center" vertical="center" wrapText="1"/>
    </xf>
    <xf numFmtId="166" fontId="0" fillId="0" borderId="0" xfId="3" applyNumberFormat="1" applyFont="1" applyFill="1" applyAlignment="1">
      <alignment horizontal="right" vertical="center" wrapText="1"/>
    </xf>
    <xf numFmtId="166" fontId="6" fillId="0" borderId="5" xfId="3" applyNumberFormat="1" applyFont="1" applyFill="1" applyBorder="1" applyAlignment="1">
      <alignment horizontal="right" vertical="center" wrapText="1"/>
    </xf>
    <xf numFmtId="0" fontId="6" fillId="0" borderId="5" xfId="0" applyFont="1" applyBorder="1" applyAlignment="1">
      <alignment horizontal="center" vertical="center" wrapText="1"/>
    </xf>
    <xf numFmtId="0" fontId="2" fillId="2" borderId="5" xfId="1" applyBorder="1" applyAlignment="1">
      <alignment horizontal="center" vertical="center" wrapText="1" shrinkToFit="1"/>
    </xf>
    <xf numFmtId="0" fontId="7" fillId="0" borderId="5" xfId="0" applyFont="1" applyBorder="1" applyAlignment="1">
      <alignment horizontal="left" vertical="center" wrapText="1" shrinkToFit="1"/>
    </xf>
    <xf numFmtId="165" fontId="5" fillId="0" borderId="4" xfId="0" applyNumberFormat="1" applyFont="1" applyBorder="1" applyAlignment="1">
      <alignment horizontal="left" vertical="center" wrapText="1" shrinkToFit="1"/>
    </xf>
    <xf numFmtId="14" fontId="5" fillId="0" borderId="2" xfId="0" applyNumberFormat="1" applyFont="1" applyBorder="1" applyAlignment="1">
      <alignment vertical="center" wrapText="1" shrinkToFit="1"/>
    </xf>
    <xf numFmtId="0" fontId="6" fillId="0" borderId="5" xfId="0" applyFont="1" applyBorder="1" applyAlignment="1">
      <alignment horizontal="left" vertical="center" wrapText="1" shrinkToFit="1"/>
    </xf>
    <xf numFmtId="0" fontId="6" fillId="0" borderId="5" xfId="0" applyFont="1" applyBorder="1" applyAlignment="1">
      <alignment vertical="center" wrapText="1" shrinkToFit="1"/>
    </xf>
    <xf numFmtId="0" fontId="6" fillId="0" borderId="5" xfId="0" applyFont="1" applyBorder="1" applyAlignment="1">
      <alignment horizontal="justify" vertical="center" wrapText="1" shrinkToFit="1"/>
    </xf>
    <xf numFmtId="166" fontId="2" fillId="2" borderId="5" xfId="3" applyNumberFormat="1" applyFont="1" applyFill="1" applyBorder="1" applyAlignment="1">
      <alignment horizontal="center" vertical="center" wrapText="1"/>
    </xf>
    <xf numFmtId="0" fontId="0" fillId="0" borderId="0" xfId="0" applyAlignment="1">
      <alignment vertical="center" wrapText="1" shrinkToFit="1"/>
    </xf>
    <xf numFmtId="0" fontId="0" fillId="0" borderId="0" xfId="0" applyAlignment="1">
      <alignment vertical="center" wrapText="1"/>
    </xf>
    <xf numFmtId="0" fontId="0" fillId="0" borderId="0" xfId="0" applyAlignment="1">
      <alignment horizontal="center" vertical="center" wrapText="1"/>
    </xf>
    <xf numFmtId="0" fontId="0" fillId="0" borderId="7" xfId="0" applyBorder="1" applyAlignment="1">
      <alignment vertical="center" wrapText="1" shrinkToFit="1"/>
    </xf>
    <xf numFmtId="0" fontId="0" fillId="0" borderId="4" xfId="0" applyBorder="1" applyAlignment="1">
      <alignment vertical="center" wrapText="1" shrinkToFit="1"/>
    </xf>
    <xf numFmtId="0" fontId="0" fillId="0" borderId="4" xfId="0" quotePrefix="1" applyBorder="1" applyAlignment="1">
      <alignment vertical="center" wrapText="1" shrinkToFit="1"/>
    </xf>
    <xf numFmtId="0" fontId="3" fillId="0" borderId="4" xfId="2" quotePrefix="1" applyFill="1" applyBorder="1" applyAlignment="1">
      <alignment vertical="center" wrapText="1" shrinkToFit="1"/>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wrapText="1" shrinkToFit="1"/>
    </xf>
    <xf numFmtId="0" fontId="0" fillId="0" borderId="0" xfId="0" applyAlignment="1">
      <alignment horizontal="left" vertical="center" wrapText="1" shrinkToFit="1"/>
    </xf>
    <xf numFmtId="167" fontId="6" fillId="0" borderId="5" xfId="3" applyNumberFormat="1" applyFont="1" applyFill="1" applyBorder="1" applyAlignment="1">
      <alignment vertical="center"/>
    </xf>
    <xf numFmtId="167" fontId="6" fillId="0" borderId="5" xfId="3" applyNumberFormat="1" applyFont="1" applyFill="1" applyBorder="1" applyAlignment="1">
      <alignment horizontal="left" vertical="center" wrapText="1" shrinkToFit="1"/>
    </xf>
    <xf numFmtId="0" fontId="6" fillId="0" borderId="5" xfId="0" applyFont="1" applyBorder="1" applyAlignment="1">
      <alignment wrapText="1" shrinkToFit="1"/>
    </xf>
    <xf numFmtId="0" fontId="6" fillId="0" borderId="0" xfId="0" applyFont="1" applyAlignment="1">
      <alignment horizontal="center" vertical="center" wrapText="1"/>
    </xf>
    <xf numFmtId="0" fontId="6" fillId="0" borderId="0" xfId="0" applyFont="1" applyAlignment="1">
      <alignment horizontal="left" vertical="center" wrapText="1" shrinkToFit="1"/>
    </xf>
    <xf numFmtId="166" fontId="6" fillId="0" borderId="0" xfId="3" applyNumberFormat="1" applyFont="1" applyFill="1" applyAlignment="1">
      <alignment horizontal="right" vertical="center" wrapText="1"/>
    </xf>
    <xf numFmtId="167" fontId="6" fillId="0" borderId="5" xfId="3" applyNumberFormat="1" applyFont="1" applyFill="1" applyBorder="1" applyAlignment="1">
      <alignment horizontal="center" vertical="center"/>
    </xf>
    <xf numFmtId="14" fontId="6" fillId="0" borderId="5" xfId="3" applyNumberFormat="1" applyFont="1" applyFill="1" applyBorder="1" applyAlignment="1">
      <alignment horizontal="center" vertical="center"/>
    </xf>
    <xf numFmtId="0" fontId="0" fillId="0" borderId="5" xfId="0" applyBorder="1" applyAlignment="1">
      <alignment vertical="center" wrapText="1" shrinkToFit="1"/>
    </xf>
    <xf numFmtId="0" fontId="6" fillId="0" borderId="5" xfId="0" applyFont="1" applyBorder="1" applyAlignment="1">
      <alignment horizontal="center" vertical="center" wrapText="1" shrinkToFit="1"/>
    </xf>
    <xf numFmtId="167" fontId="6" fillId="0" borderId="5" xfId="3" applyNumberFormat="1" applyFont="1" applyFill="1" applyBorder="1" applyAlignment="1">
      <alignment horizontal="center" vertical="center" wrapText="1" shrinkToFit="1"/>
    </xf>
    <xf numFmtId="0" fontId="0" fillId="0" borderId="0" xfId="0" applyAlignment="1">
      <alignment horizontal="center" vertical="center" wrapText="1" shrinkToFit="1"/>
    </xf>
    <xf numFmtId="0" fontId="6" fillId="0" borderId="0" xfId="0" applyFont="1" applyAlignment="1">
      <alignment horizontal="center" vertical="center" wrapText="1" shrinkToFit="1"/>
    </xf>
    <xf numFmtId="14" fontId="6" fillId="0" borderId="5" xfId="0" applyNumberFormat="1" applyFont="1" applyBorder="1" applyAlignment="1">
      <alignment horizontal="center" vertical="center" wrapText="1"/>
    </xf>
    <xf numFmtId="14" fontId="0" fillId="0" borderId="5" xfId="3" applyNumberFormat="1" applyFont="1" applyFill="1" applyBorder="1" applyAlignment="1">
      <alignment horizontal="center" vertical="center"/>
    </xf>
    <xf numFmtId="166" fontId="0" fillId="0" borderId="0" xfId="3" applyNumberFormat="1" applyFont="1" applyFill="1" applyAlignment="1">
      <alignment horizontal="center" vertical="center" wrapText="1"/>
    </xf>
    <xf numFmtId="166" fontId="6" fillId="0" borderId="5" xfId="3" applyNumberFormat="1" applyFont="1" applyFill="1" applyBorder="1" applyAlignment="1">
      <alignment horizontal="center" vertical="center" wrapText="1"/>
    </xf>
    <xf numFmtId="3" fontId="6" fillId="0" borderId="5" xfId="3" applyNumberFormat="1" applyFont="1" applyFill="1" applyBorder="1" applyAlignment="1">
      <alignment horizontal="center" vertical="center"/>
    </xf>
    <xf numFmtId="166" fontId="6" fillId="0" borderId="0" xfId="3" applyNumberFormat="1" applyFont="1" applyFill="1" applyAlignment="1">
      <alignment horizontal="center" vertical="center" wrapText="1"/>
    </xf>
    <xf numFmtId="3" fontId="0" fillId="0" borderId="0" xfId="0" applyNumberFormat="1" applyAlignment="1">
      <alignment horizontal="center" vertical="center" wrapText="1"/>
    </xf>
    <xf numFmtId="165" fontId="6" fillId="0" borderId="5" xfId="3" applyNumberFormat="1" applyFont="1" applyFill="1" applyBorder="1" applyAlignment="1">
      <alignment horizontal="center" vertical="center" wrapText="1"/>
    </xf>
    <xf numFmtId="3" fontId="6" fillId="0" borderId="0" xfId="0" applyNumberFormat="1" applyFont="1" applyAlignment="1">
      <alignment horizontal="center" vertical="center" wrapText="1"/>
    </xf>
    <xf numFmtId="0" fontId="0" fillId="0" borderId="5" xfId="0" applyBorder="1" applyAlignment="1">
      <alignment wrapText="1" shrinkToFit="1"/>
    </xf>
    <xf numFmtId="14" fontId="0" fillId="0" borderId="5" xfId="0" applyNumberFormat="1" applyBorder="1" applyAlignment="1">
      <alignment horizontal="center"/>
    </xf>
    <xf numFmtId="3" fontId="6" fillId="0" borderId="5" xfId="0" applyNumberFormat="1" applyFont="1" applyBorder="1" applyAlignment="1">
      <alignment horizontal="center"/>
    </xf>
    <xf numFmtId="0" fontId="0" fillId="0" borderId="5" xfId="0" applyBorder="1" applyAlignment="1">
      <alignment horizontal="left" wrapText="1" shrinkToFit="1"/>
    </xf>
    <xf numFmtId="0" fontId="5" fillId="0" borderId="0" xfId="0" applyFont="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center" vertical="center"/>
    </xf>
    <xf numFmtId="0" fontId="0" fillId="0" borderId="5" xfId="0" applyBorder="1" applyAlignment="1">
      <alignment horizontal="center" vertical="center"/>
    </xf>
    <xf numFmtId="167" fontId="6" fillId="0" borderId="5" xfId="3" applyNumberFormat="1" applyFont="1" applyFill="1" applyBorder="1" applyAlignment="1">
      <alignment horizontal="left"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3" fontId="6" fillId="0" borderId="5" xfId="3" applyNumberFormat="1" applyFont="1" applyFill="1" applyBorder="1" applyAlignment="1">
      <alignment horizontal="center" vertical="center"/>
    </xf>
    <xf numFmtId="0" fontId="0" fillId="0" borderId="5" xfId="0" applyBorder="1" applyAlignment="1">
      <alignment horizontal="left" vertical="center" wrapText="1" shrinkToFit="1"/>
    </xf>
    <xf numFmtId="0" fontId="0" fillId="0" borderId="5" xfId="0" applyBorder="1" applyAlignment="1">
      <alignment vertical="center" wrapText="1" shrinkToFit="1"/>
    </xf>
    <xf numFmtId="14" fontId="0" fillId="0" borderId="5" xfId="3" applyNumberFormat="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shrinkToFit="1"/>
    </xf>
    <xf numFmtId="0" fontId="6" fillId="0" borderId="5" xfId="0" applyFont="1" applyBorder="1" applyAlignment="1">
      <alignment horizontal="left" wrapText="1" shrinkToFi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67" fontId="6" fillId="0" borderId="5" xfId="3" applyNumberFormat="1" applyFont="1" applyFill="1" applyBorder="1" applyAlignment="1">
      <alignment horizontal="center" vertical="center"/>
    </xf>
    <xf numFmtId="14" fontId="6" fillId="0" borderId="5" xfId="3" applyNumberFormat="1" applyFont="1" applyFill="1" applyBorder="1" applyAlignment="1">
      <alignment horizontal="center" vertical="center"/>
    </xf>
    <xf numFmtId="167" fontId="6" fillId="0" borderId="5" xfId="3" applyNumberFormat="1" applyFont="1" applyFill="1" applyBorder="1" applyAlignment="1">
      <alignment horizontal="center" vertical="center" wrapText="1" shrinkToFit="1"/>
    </xf>
    <xf numFmtId="167" fontId="6" fillId="0" borderId="16" xfId="3" applyNumberFormat="1" applyFont="1" applyFill="1" applyBorder="1" applyAlignment="1">
      <alignment horizontal="center" vertical="center"/>
    </xf>
    <xf numFmtId="167" fontId="6" fillId="0" borderId="17" xfId="3" applyNumberFormat="1" applyFont="1" applyFill="1" applyBorder="1" applyAlignment="1">
      <alignment horizontal="center" vertical="center"/>
    </xf>
    <xf numFmtId="167" fontId="6" fillId="0" borderId="18" xfId="3" applyNumberFormat="1" applyFont="1" applyFill="1" applyBorder="1" applyAlignment="1">
      <alignment horizontal="center" vertical="center"/>
    </xf>
    <xf numFmtId="0" fontId="7" fillId="0" borderId="16"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18" xfId="0" applyFont="1" applyBorder="1" applyAlignment="1">
      <alignment horizontal="left" vertical="center" wrapText="1" shrinkToFit="1"/>
    </xf>
  </cellXfs>
  <cellStyles count="4">
    <cellStyle name="Énfasis1" xfId="1" builtinId="29"/>
    <cellStyle name="Hipervínculo" xfId="2" builtinId="8"/>
    <cellStyle name="Millares" xfId="3"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rplopez.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98"/>
  <sheetViews>
    <sheetView tabSelected="1" topLeftCell="A22" zoomScale="53" zoomScaleNormal="53" zoomScalePageLayoutView="80" workbookViewId="0">
      <selection activeCell="F12" sqref="F12:N17"/>
    </sheetView>
  </sheetViews>
  <sheetFormatPr baseColWidth="10" defaultColWidth="11.453125" defaultRowHeight="14.5" x14ac:dyDescent="0.35"/>
  <cols>
    <col min="1" max="1" width="11.453125" style="14"/>
    <col min="2" max="2" width="23.81640625" style="15" customWidth="1"/>
    <col min="3" max="3" width="53.81640625" style="13" customWidth="1"/>
    <col min="4" max="5" width="15.1796875" style="15" customWidth="1"/>
    <col min="6" max="6" width="19.7265625" style="35" customWidth="1"/>
    <col min="7" max="7" width="23.1796875" style="15" customWidth="1"/>
    <col min="8" max="8" width="23.1796875" style="39" customWidth="1"/>
    <col min="9" max="9" width="23.1796875" style="2" customWidth="1"/>
    <col min="10" max="10" width="25.1796875" style="43" customWidth="1"/>
    <col min="11" max="11" width="23" style="43" customWidth="1"/>
    <col min="12" max="12" width="16.1796875" style="15" customWidth="1"/>
    <col min="13" max="13" width="16.7265625" style="15" customWidth="1"/>
    <col min="14" max="14" width="55.7265625" style="23" customWidth="1"/>
    <col min="15" max="16384" width="11.453125" style="14"/>
  </cols>
  <sheetData>
    <row r="2" spans="2:14" x14ac:dyDescent="0.35">
      <c r="B2" s="50" t="s">
        <v>139</v>
      </c>
    </row>
    <row r="3" spans="2:14" x14ac:dyDescent="0.35">
      <c r="B3" s="50"/>
    </row>
    <row r="4" spans="2:14" x14ac:dyDescent="0.35">
      <c r="B4" s="50"/>
    </row>
    <row r="5" spans="2:14" ht="15" thickBot="1" x14ac:dyDescent="0.4">
      <c r="B5" s="50" t="s">
        <v>0</v>
      </c>
      <c r="J5" s="15"/>
      <c r="K5" s="15"/>
    </row>
    <row r="6" spans="2:14" ht="15" customHeight="1" x14ac:dyDescent="0.35">
      <c r="B6" s="51" t="s">
        <v>1</v>
      </c>
      <c r="C6" s="16" t="s">
        <v>28</v>
      </c>
      <c r="F6" s="68" t="s">
        <v>21</v>
      </c>
      <c r="G6" s="69"/>
      <c r="H6" s="69"/>
      <c r="I6" s="69"/>
      <c r="J6" s="69"/>
      <c r="K6" s="69"/>
      <c r="L6" s="69"/>
      <c r="M6" s="70"/>
    </row>
    <row r="7" spans="2:14" x14ac:dyDescent="0.35">
      <c r="B7" s="52" t="s">
        <v>2</v>
      </c>
      <c r="C7" s="17" t="s">
        <v>34</v>
      </c>
      <c r="F7" s="71"/>
      <c r="G7" s="72"/>
      <c r="H7" s="72"/>
      <c r="I7" s="72"/>
      <c r="J7" s="72"/>
      <c r="K7" s="72"/>
      <c r="L7" s="72"/>
      <c r="M7" s="73"/>
    </row>
    <row r="8" spans="2:14" x14ac:dyDescent="0.35">
      <c r="B8" s="52" t="s">
        <v>3</v>
      </c>
      <c r="C8" s="18" t="s">
        <v>33</v>
      </c>
      <c r="F8" s="71"/>
      <c r="G8" s="72"/>
      <c r="H8" s="72"/>
      <c r="I8" s="72"/>
      <c r="J8" s="72"/>
      <c r="K8" s="72"/>
      <c r="L8" s="72"/>
      <c r="M8" s="73"/>
    </row>
    <row r="9" spans="2:14" x14ac:dyDescent="0.35">
      <c r="B9" s="52" t="s">
        <v>16</v>
      </c>
      <c r="C9" s="19" t="s">
        <v>29</v>
      </c>
      <c r="F9" s="71"/>
      <c r="G9" s="72"/>
      <c r="H9" s="72"/>
      <c r="I9" s="72"/>
      <c r="J9" s="72"/>
      <c r="K9" s="72"/>
      <c r="L9" s="72"/>
      <c r="M9" s="73"/>
    </row>
    <row r="10" spans="2:14" ht="190" customHeight="1" x14ac:dyDescent="0.35">
      <c r="B10" s="52" t="s">
        <v>18</v>
      </c>
      <c r="C10" s="17" t="s">
        <v>122</v>
      </c>
      <c r="F10" s="74"/>
      <c r="G10" s="75"/>
      <c r="H10" s="75"/>
      <c r="I10" s="75"/>
      <c r="J10" s="75"/>
      <c r="K10" s="75"/>
      <c r="L10" s="75"/>
      <c r="M10" s="76"/>
    </row>
    <row r="11" spans="2:14" ht="170.25" customHeight="1" x14ac:dyDescent="0.35">
      <c r="B11" s="52" t="s">
        <v>4</v>
      </c>
      <c r="C11" s="17" t="s">
        <v>123</v>
      </c>
      <c r="J11" s="15"/>
      <c r="K11" s="15"/>
    </row>
    <row r="12" spans="2:14" ht="66.75" customHeight="1" x14ac:dyDescent="0.35">
      <c r="B12" s="52" t="s">
        <v>5</v>
      </c>
      <c r="C12" s="17" t="s">
        <v>181</v>
      </c>
      <c r="F12" s="68" t="s">
        <v>20</v>
      </c>
      <c r="G12" s="69"/>
      <c r="H12" s="69"/>
      <c r="I12" s="69"/>
      <c r="J12" s="69"/>
      <c r="K12" s="69"/>
      <c r="L12" s="69"/>
      <c r="M12" s="69"/>
      <c r="N12" s="70"/>
    </row>
    <row r="13" spans="2:14" ht="60" customHeight="1" x14ac:dyDescent="0.35">
      <c r="B13" s="52" t="s">
        <v>134</v>
      </c>
      <c r="C13" s="7">
        <f>SUM(K20:K233)</f>
        <v>51574711856.5</v>
      </c>
      <c r="F13" s="71"/>
      <c r="G13" s="72"/>
      <c r="H13" s="72"/>
      <c r="I13" s="72"/>
      <c r="J13" s="72"/>
      <c r="K13" s="72"/>
      <c r="L13" s="72"/>
      <c r="M13" s="72"/>
      <c r="N13" s="73"/>
    </row>
    <row r="14" spans="2:14" ht="33.75" customHeight="1" x14ac:dyDescent="0.35">
      <c r="B14" s="52" t="s">
        <v>19</v>
      </c>
      <c r="C14" s="7" t="s">
        <v>188</v>
      </c>
      <c r="F14" s="71"/>
      <c r="G14" s="72"/>
      <c r="H14" s="72"/>
      <c r="I14" s="72"/>
      <c r="J14" s="72"/>
      <c r="K14" s="72"/>
      <c r="L14" s="72"/>
      <c r="M14" s="72"/>
      <c r="N14" s="73"/>
    </row>
    <row r="15" spans="2:14" ht="33.75" customHeight="1" x14ac:dyDescent="0.35">
      <c r="B15" s="52" t="s">
        <v>124</v>
      </c>
      <c r="C15" s="7" t="s">
        <v>187</v>
      </c>
      <c r="F15" s="71"/>
      <c r="G15" s="72"/>
      <c r="H15" s="72"/>
      <c r="I15" s="72"/>
      <c r="J15" s="72"/>
      <c r="K15" s="72"/>
      <c r="L15" s="72"/>
      <c r="M15" s="72"/>
      <c r="N15" s="73"/>
    </row>
    <row r="16" spans="2:14" ht="15" thickBot="1" x14ac:dyDescent="0.4">
      <c r="B16" s="53" t="s">
        <v>150</v>
      </c>
      <c r="C16" s="8" t="s">
        <v>203</v>
      </c>
      <c r="F16" s="71"/>
      <c r="G16" s="72"/>
      <c r="H16" s="72"/>
      <c r="I16" s="72"/>
      <c r="J16" s="72"/>
      <c r="K16" s="72"/>
      <c r="L16" s="72"/>
      <c r="M16" s="72"/>
      <c r="N16" s="73"/>
    </row>
    <row r="17" spans="1:14" ht="35.25" customHeight="1" x14ac:dyDescent="0.35">
      <c r="F17" s="74"/>
      <c r="G17" s="75"/>
      <c r="H17" s="75"/>
      <c r="I17" s="75"/>
      <c r="J17" s="75"/>
      <c r="K17" s="75"/>
      <c r="L17" s="75"/>
      <c r="M17" s="75"/>
      <c r="N17" s="76"/>
    </row>
    <row r="18" spans="1:14" x14ac:dyDescent="0.35">
      <c r="B18" s="50" t="s">
        <v>15</v>
      </c>
      <c r="J18" s="15"/>
      <c r="K18" s="15"/>
    </row>
    <row r="19" spans="1:14" ht="80.25" customHeight="1" x14ac:dyDescent="0.35">
      <c r="A19" s="15" t="s">
        <v>138</v>
      </c>
      <c r="B19" s="1" t="s">
        <v>22</v>
      </c>
      <c r="C19" s="5" t="s">
        <v>6</v>
      </c>
      <c r="D19" s="1" t="s">
        <v>17</v>
      </c>
      <c r="E19" s="1" t="s">
        <v>7</v>
      </c>
      <c r="F19" s="5" t="s">
        <v>8</v>
      </c>
      <c r="G19" s="1" t="s">
        <v>9</v>
      </c>
      <c r="H19" s="12" t="s">
        <v>136</v>
      </c>
      <c r="I19" s="12" t="s">
        <v>137</v>
      </c>
      <c r="J19" s="1" t="s">
        <v>10</v>
      </c>
      <c r="K19" s="1" t="s">
        <v>11</v>
      </c>
      <c r="L19" s="1" t="s">
        <v>12</v>
      </c>
      <c r="M19" s="1" t="s">
        <v>13</v>
      </c>
      <c r="N19" s="5" t="s">
        <v>14</v>
      </c>
    </row>
    <row r="20" spans="1:14" ht="75" customHeight="1" x14ac:dyDescent="0.35">
      <c r="A20" s="14">
        <v>1</v>
      </c>
      <c r="B20" s="4">
        <v>84111503</v>
      </c>
      <c r="C20" s="9" t="s">
        <v>30</v>
      </c>
      <c r="D20" s="37">
        <v>44562</v>
      </c>
      <c r="E20" s="4" t="s">
        <v>65</v>
      </c>
      <c r="F20" s="33" t="s">
        <v>23</v>
      </c>
      <c r="G20" s="4" t="s">
        <v>32</v>
      </c>
      <c r="H20" s="40">
        <v>5800000</v>
      </c>
      <c r="I20" s="3">
        <v>12</v>
      </c>
      <c r="J20" s="44">
        <f>H20*I20</f>
        <v>69600000</v>
      </c>
      <c r="K20" s="44">
        <f t="shared" ref="K20:K46" si="0">J20</f>
        <v>69600000</v>
      </c>
      <c r="L20" s="4" t="s">
        <v>24</v>
      </c>
      <c r="M20" s="4" t="s">
        <v>25</v>
      </c>
      <c r="N20" s="6" t="s">
        <v>181</v>
      </c>
    </row>
    <row r="21" spans="1:14" ht="46.5" x14ac:dyDescent="0.35">
      <c r="A21" s="14">
        <v>2</v>
      </c>
      <c r="B21" s="4">
        <v>93151511</v>
      </c>
      <c r="C21" s="10" t="s">
        <v>70</v>
      </c>
      <c r="D21" s="37">
        <v>44562</v>
      </c>
      <c r="E21" s="4" t="s">
        <v>65</v>
      </c>
      <c r="F21" s="33" t="s">
        <v>23</v>
      </c>
      <c r="G21" s="4" t="s">
        <v>32</v>
      </c>
      <c r="H21" s="40">
        <v>34500000</v>
      </c>
      <c r="I21" s="3">
        <v>12</v>
      </c>
      <c r="J21" s="44">
        <f t="shared" ref="J21:J105" si="1">H21*I21</f>
        <v>414000000</v>
      </c>
      <c r="K21" s="44">
        <f t="shared" si="0"/>
        <v>414000000</v>
      </c>
      <c r="L21" s="4" t="s">
        <v>24</v>
      </c>
      <c r="M21" s="4" t="s">
        <v>25</v>
      </c>
      <c r="N21" s="6" t="s">
        <v>181</v>
      </c>
    </row>
    <row r="22" spans="1:14" ht="58" x14ac:dyDescent="0.35">
      <c r="A22" s="14">
        <v>3</v>
      </c>
      <c r="B22" s="4">
        <v>80111504</v>
      </c>
      <c r="C22" s="10" t="s">
        <v>142</v>
      </c>
      <c r="D22" s="37">
        <v>44562</v>
      </c>
      <c r="E22" s="4" t="s">
        <v>65</v>
      </c>
      <c r="F22" s="33" t="s">
        <v>23</v>
      </c>
      <c r="G22" s="4" t="s">
        <v>32</v>
      </c>
      <c r="H22" s="40">
        <v>906855</v>
      </c>
      <c r="I22" s="3">
        <v>12</v>
      </c>
      <c r="J22" s="44">
        <f t="shared" si="1"/>
        <v>10882260</v>
      </c>
      <c r="K22" s="44">
        <f t="shared" si="0"/>
        <v>10882260</v>
      </c>
      <c r="L22" s="4" t="s">
        <v>24</v>
      </c>
      <c r="M22" s="4" t="s">
        <v>25</v>
      </c>
      <c r="N22" s="6" t="s">
        <v>181</v>
      </c>
    </row>
    <row r="23" spans="1:14" ht="78.75" customHeight="1" x14ac:dyDescent="0.35">
      <c r="A23" s="14">
        <v>4</v>
      </c>
      <c r="B23" s="4">
        <v>80111504</v>
      </c>
      <c r="C23" s="10" t="s">
        <v>177</v>
      </c>
      <c r="D23" s="37">
        <v>44562</v>
      </c>
      <c r="E23" s="4" t="s">
        <v>65</v>
      </c>
      <c r="F23" s="33" t="s">
        <v>23</v>
      </c>
      <c r="G23" s="4" t="s">
        <v>32</v>
      </c>
      <c r="H23" s="40">
        <v>906855</v>
      </c>
      <c r="I23" s="3">
        <v>12</v>
      </c>
      <c r="J23" s="44">
        <f t="shared" si="1"/>
        <v>10882260</v>
      </c>
      <c r="K23" s="44">
        <f t="shared" si="0"/>
        <v>10882260</v>
      </c>
      <c r="L23" s="4" t="s">
        <v>24</v>
      </c>
      <c r="M23" s="4" t="s">
        <v>25</v>
      </c>
      <c r="N23" s="6" t="s">
        <v>181</v>
      </c>
    </row>
    <row r="24" spans="1:14" ht="58" x14ac:dyDescent="0.35">
      <c r="A24" s="14">
        <v>5</v>
      </c>
      <c r="B24" s="4">
        <v>93151507</v>
      </c>
      <c r="C24" s="10" t="s">
        <v>143</v>
      </c>
      <c r="D24" s="37">
        <v>44562</v>
      </c>
      <c r="E24" s="4" t="s">
        <v>65</v>
      </c>
      <c r="F24" s="33" t="s">
        <v>23</v>
      </c>
      <c r="G24" s="4" t="s">
        <v>32</v>
      </c>
      <c r="H24" s="40">
        <v>3500000</v>
      </c>
      <c r="I24" s="3">
        <v>12</v>
      </c>
      <c r="J24" s="44">
        <f t="shared" si="1"/>
        <v>42000000</v>
      </c>
      <c r="K24" s="44">
        <f t="shared" si="0"/>
        <v>42000000</v>
      </c>
      <c r="L24" s="4" t="s">
        <v>24</v>
      </c>
      <c r="M24" s="4" t="s">
        <v>25</v>
      </c>
      <c r="N24" s="6" t="s">
        <v>181</v>
      </c>
    </row>
    <row r="25" spans="1:14" ht="116" x14ac:dyDescent="0.35">
      <c r="A25" s="14">
        <v>6</v>
      </c>
      <c r="B25" s="4">
        <v>93151507</v>
      </c>
      <c r="C25" s="10" t="s">
        <v>144</v>
      </c>
      <c r="D25" s="37">
        <v>44562</v>
      </c>
      <c r="E25" s="4" t="s">
        <v>65</v>
      </c>
      <c r="F25" s="33" t="s">
        <v>23</v>
      </c>
      <c r="G25" s="4" t="s">
        <v>32</v>
      </c>
      <c r="H25" s="40">
        <v>3500000</v>
      </c>
      <c r="I25" s="3">
        <v>12</v>
      </c>
      <c r="J25" s="44">
        <f t="shared" si="1"/>
        <v>42000000</v>
      </c>
      <c r="K25" s="44">
        <f t="shared" si="0"/>
        <v>42000000</v>
      </c>
      <c r="L25" s="4" t="s">
        <v>24</v>
      </c>
      <c r="M25" s="4" t="s">
        <v>25</v>
      </c>
      <c r="N25" s="6" t="s">
        <v>181</v>
      </c>
    </row>
    <row r="26" spans="1:14" ht="101.5" x14ac:dyDescent="0.35">
      <c r="A26" s="14">
        <v>7</v>
      </c>
      <c r="B26" s="4">
        <v>93151507</v>
      </c>
      <c r="C26" s="10" t="s">
        <v>145</v>
      </c>
      <c r="D26" s="37">
        <v>44562</v>
      </c>
      <c r="E26" s="4" t="s">
        <v>65</v>
      </c>
      <c r="F26" s="33" t="s">
        <v>23</v>
      </c>
      <c r="G26" s="4" t="s">
        <v>32</v>
      </c>
      <c r="H26" s="40">
        <v>4500000</v>
      </c>
      <c r="I26" s="3">
        <v>12</v>
      </c>
      <c r="J26" s="44">
        <f t="shared" si="1"/>
        <v>54000000</v>
      </c>
      <c r="K26" s="44">
        <f t="shared" si="0"/>
        <v>54000000</v>
      </c>
      <c r="L26" s="4" t="s">
        <v>24</v>
      </c>
      <c r="M26" s="4" t="s">
        <v>25</v>
      </c>
      <c r="N26" s="6" t="s">
        <v>181</v>
      </c>
    </row>
    <row r="27" spans="1:14" ht="87" x14ac:dyDescent="0.35">
      <c r="A27" s="14">
        <v>8</v>
      </c>
      <c r="B27" s="4">
        <v>93151507</v>
      </c>
      <c r="C27" s="10" t="s">
        <v>146</v>
      </c>
      <c r="D27" s="37">
        <v>44562</v>
      </c>
      <c r="E27" s="4" t="s">
        <v>65</v>
      </c>
      <c r="F27" s="33" t="s">
        <v>23</v>
      </c>
      <c r="G27" s="4" t="s">
        <v>32</v>
      </c>
      <c r="H27" s="40">
        <v>2000000</v>
      </c>
      <c r="I27" s="3">
        <v>12</v>
      </c>
      <c r="J27" s="44">
        <f t="shared" si="1"/>
        <v>24000000</v>
      </c>
      <c r="K27" s="44">
        <f t="shared" si="0"/>
        <v>24000000</v>
      </c>
      <c r="L27" s="4" t="s">
        <v>24</v>
      </c>
      <c r="M27" s="4" t="s">
        <v>25</v>
      </c>
      <c r="N27" s="6" t="s">
        <v>181</v>
      </c>
    </row>
    <row r="28" spans="1:14" ht="72.5" x14ac:dyDescent="0.35">
      <c r="A28" s="14">
        <v>9</v>
      </c>
      <c r="B28" s="4">
        <v>93151502</v>
      </c>
      <c r="C28" s="10" t="s">
        <v>147</v>
      </c>
      <c r="D28" s="37">
        <v>44562</v>
      </c>
      <c r="E28" s="4" t="s">
        <v>65</v>
      </c>
      <c r="F28" s="33" t="s">
        <v>23</v>
      </c>
      <c r="G28" s="4" t="s">
        <v>32</v>
      </c>
      <c r="H28" s="40">
        <v>3500000</v>
      </c>
      <c r="I28" s="3">
        <v>12</v>
      </c>
      <c r="J28" s="44">
        <f t="shared" si="1"/>
        <v>42000000</v>
      </c>
      <c r="K28" s="44">
        <f t="shared" si="0"/>
        <v>42000000</v>
      </c>
      <c r="L28" s="4" t="s">
        <v>24</v>
      </c>
      <c r="M28" s="4" t="s">
        <v>25</v>
      </c>
      <c r="N28" s="6" t="s">
        <v>181</v>
      </c>
    </row>
    <row r="29" spans="1:14" ht="46.5" x14ac:dyDescent="0.35">
      <c r="A29" s="14">
        <v>10</v>
      </c>
      <c r="B29" s="4" t="s">
        <v>58</v>
      </c>
      <c r="C29" s="9" t="s">
        <v>35</v>
      </c>
      <c r="D29" s="37">
        <v>44562</v>
      </c>
      <c r="E29" s="4" t="s">
        <v>75</v>
      </c>
      <c r="F29" s="33" t="s">
        <v>23</v>
      </c>
      <c r="G29" s="4" t="s">
        <v>32</v>
      </c>
      <c r="H29" s="40">
        <v>5000000</v>
      </c>
      <c r="I29" s="3">
        <v>3</v>
      </c>
      <c r="J29" s="44">
        <f t="shared" si="1"/>
        <v>15000000</v>
      </c>
      <c r="K29" s="44">
        <f t="shared" si="0"/>
        <v>15000000</v>
      </c>
      <c r="L29" s="4" t="s">
        <v>24</v>
      </c>
      <c r="M29" s="4" t="s">
        <v>25</v>
      </c>
      <c r="N29" s="6" t="s">
        <v>181</v>
      </c>
    </row>
    <row r="30" spans="1:14" ht="66" customHeight="1" x14ac:dyDescent="0.35">
      <c r="B30" s="4">
        <v>93151507</v>
      </c>
      <c r="C30" s="9" t="s">
        <v>182</v>
      </c>
      <c r="D30" s="37">
        <v>44562</v>
      </c>
      <c r="E30" s="4" t="s">
        <v>31</v>
      </c>
      <c r="F30" s="33" t="s">
        <v>23</v>
      </c>
      <c r="G30" s="4" t="s">
        <v>32</v>
      </c>
      <c r="H30" s="40">
        <v>500000</v>
      </c>
      <c r="I30" s="3">
        <v>12</v>
      </c>
      <c r="J30" s="44">
        <f>H30*I30</f>
        <v>6000000</v>
      </c>
      <c r="K30" s="44">
        <f t="shared" si="0"/>
        <v>6000000</v>
      </c>
      <c r="L30" s="4" t="s">
        <v>24</v>
      </c>
      <c r="M30" s="4" t="s">
        <v>25</v>
      </c>
      <c r="N30" s="6" t="s">
        <v>181</v>
      </c>
    </row>
    <row r="31" spans="1:14" ht="66" customHeight="1" x14ac:dyDescent="0.35">
      <c r="B31" s="4">
        <v>93151502</v>
      </c>
      <c r="C31" s="9" t="s">
        <v>183</v>
      </c>
      <c r="D31" s="37">
        <v>44562</v>
      </c>
      <c r="E31" s="4" t="s">
        <v>31</v>
      </c>
      <c r="F31" s="33" t="s">
        <v>23</v>
      </c>
      <c r="G31" s="4" t="s">
        <v>32</v>
      </c>
      <c r="H31" s="40">
        <v>2000000</v>
      </c>
      <c r="I31" s="3">
        <v>12</v>
      </c>
      <c r="J31" s="44">
        <f>H31*I31</f>
        <v>24000000</v>
      </c>
      <c r="K31" s="44">
        <f t="shared" si="0"/>
        <v>24000000</v>
      </c>
      <c r="L31" s="4" t="s">
        <v>24</v>
      </c>
      <c r="M31" s="4" t="s">
        <v>25</v>
      </c>
      <c r="N31" s="6" t="s">
        <v>181</v>
      </c>
    </row>
    <row r="32" spans="1:14" ht="66" customHeight="1" x14ac:dyDescent="0.35">
      <c r="B32" s="4">
        <v>93151507</v>
      </c>
      <c r="C32" s="9" t="s">
        <v>184</v>
      </c>
      <c r="D32" s="37">
        <v>44562</v>
      </c>
      <c r="E32" s="4" t="s">
        <v>31</v>
      </c>
      <c r="F32" s="33" t="s">
        <v>23</v>
      </c>
      <c r="G32" s="4" t="s">
        <v>32</v>
      </c>
      <c r="H32" s="40">
        <v>4000000</v>
      </c>
      <c r="I32" s="3">
        <v>12</v>
      </c>
      <c r="J32" s="44">
        <f>H32*I32</f>
        <v>48000000</v>
      </c>
      <c r="K32" s="44">
        <f t="shared" si="0"/>
        <v>48000000</v>
      </c>
      <c r="L32" s="4" t="s">
        <v>24</v>
      </c>
      <c r="M32" s="4" t="s">
        <v>25</v>
      </c>
      <c r="N32" s="6" t="s">
        <v>181</v>
      </c>
    </row>
    <row r="33" spans="1:15" ht="105.75" customHeight="1" x14ac:dyDescent="0.35">
      <c r="B33" s="4">
        <v>85121901</v>
      </c>
      <c r="C33" s="9" t="s">
        <v>185</v>
      </c>
      <c r="D33" s="37">
        <v>44562</v>
      </c>
      <c r="E33" s="4" t="s">
        <v>31</v>
      </c>
      <c r="F33" s="33" t="s">
        <v>23</v>
      </c>
      <c r="G33" s="4" t="s">
        <v>32</v>
      </c>
      <c r="H33" s="40">
        <f>15000000/12</f>
        <v>1250000</v>
      </c>
      <c r="I33" s="3">
        <v>12</v>
      </c>
      <c r="J33" s="44">
        <f>H33*I33</f>
        <v>15000000</v>
      </c>
      <c r="K33" s="44">
        <f t="shared" si="0"/>
        <v>15000000</v>
      </c>
      <c r="L33" s="4" t="s">
        <v>24</v>
      </c>
      <c r="M33" s="4" t="s">
        <v>25</v>
      </c>
      <c r="N33" s="6" t="s">
        <v>181</v>
      </c>
    </row>
    <row r="34" spans="1:15" ht="50.25" customHeight="1" x14ac:dyDescent="0.35">
      <c r="A34" s="14">
        <v>11</v>
      </c>
      <c r="B34" s="4">
        <v>80111504</v>
      </c>
      <c r="C34" s="9" t="s">
        <v>38</v>
      </c>
      <c r="D34" s="37">
        <v>44562</v>
      </c>
      <c r="E34" s="4" t="s">
        <v>88</v>
      </c>
      <c r="F34" s="33" t="s">
        <v>23</v>
      </c>
      <c r="G34" s="4" t="s">
        <v>32</v>
      </c>
      <c r="H34" s="40">
        <v>1000000</v>
      </c>
      <c r="I34" s="3">
        <v>11</v>
      </c>
      <c r="J34" s="44">
        <f t="shared" si="1"/>
        <v>11000000</v>
      </c>
      <c r="K34" s="44">
        <f t="shared" si="0"/>
        <v>11000000</v>
      </c>
      <c r="L34" s="4" t="s">
        <v>24</v>
      </c>
      <c r="M34" s="4" t="s">
        <v>25</v>
      </c>
      <c r="N34" s="6" t="s">
        <v>181</v>
      </c>
    </row>
    <row r="35" spans="1:15" ht="49.5" customHeight="1" x14ac:dyDescent="0.35">
      <c r="A35" s="14">
        <v>12</v>
      </c>
      <c r="B35" s="4" t="s">
        <v>175</v>
      </c>
      <c r="C35" s="9" t="s">
        <v>86</v>
      </c>
      <c r="D35" s="37">
        <v>44562</v>
      </c>
      <c r="E35" s="4" t="s">
        <v>116</v>
      </c>
      <c r="F35" s="33" t="s">
        <v>23</v>
      </c>
      <c r="G35" s="4" t="s">
        <v>32</v>
      </c>
      <c r="H35" s="40">
        <v>5000000</v>
      </c>
      <c r="I35" s="3">
        <v>12</v>
      </c>
      <c r="J35" s="44">
        <f t="shared" si="1"/>
        <v>60000000</v>
      </c>
      <c r="K35" s="44">
        <f t="shared" si="0"/>
        <v>60000000</v>
      </c>
      <c r="L35" s="4" t="s">
        <v>24</v>
      </c>
      <c r="M35" s="4" t="s">
        <v>25</v>
      </c>
      <c r="N35" s="6" t="s">
        <v>181</v>
      </c>
      <c r="O35" s="20"/>
    </row>
    <row r="36" spans="1:15" ht="55.5" customHeight="1" x14ac:dyDescent="0.35">
      <c r="A36" s="14">
        <v>13</v>
      </c>
      <c r="B36" s="4" t="s">
        <v>97</v>
      </c>
      <c r="C36" s="9" t="s">
        <v>79</v>
      </c>
      <c r="D36" s="37">
        <v>44562</v>
      </c>
      <c r="E36" s="4" t="s">
        <v>65</v>
      </c>
      <c r="F36" s="33" t="s">
        <v>23</v>
      </c>
      <c r="G36" s="4" t="s">
        <v>32</v>
      </c>
      <c r="H36" s="40">
        <v>4000000</v>
      </c>
      <c r="I36" s="3">
        <v>12</v>
      </c>
      <c r="J36" s="44">
        <f t="shared" si="1"/>
        <v>48000000</v>
      </c>
      <c r="K36" s="44">
        <f t="shared" si="0"/>
        <v>48000000</v>
      </c>
      <c r="L36" s="4" t="s">
        <v>24</v>
      </c>
      <c r="M36" s="4" t="s">
        <v>25</v>
      </c>
      <c r="N36" s="6" t="s">
        <v>181</v>
      </c>
    </row>
    <row r="37" spans="1:15" ht="58" x14ac:dyDescent="0.35">
      <c r="A37" s="14">
        <v>14</v>
      </c>
      <c r="B37" s="4">
        <v>93151507</v>
      </c>
      <c r="C37" s="9" t="s">
        <v>140</v>
      </c>
      <c r="D37" s="37">
        <v>44562</v>
      </c>
      <c r="E37" s="4" t="s">
        <v>65</v>
      </c>
      <c r="F37" s="33" t="s">
        <v>23</v>
      </c>
      <c r="G37" s="4" t="s">
        <v>32</v>
      </c>
      <c r="H37" s="40">
        <v>6000000</v>
      </c>
      <c r="I37" s="3">
        <v>12</v>
      </c>
      <c r="J37" s="44">
        <f t="shared" si="1"/>
        <v>72000000</v>
      </c>
      <c r="K37" s="44">
        <f t="shared" si="0"/>
        <v>72000000</v>
      </c>
      <c r="L37" s="4" t="s">
        <v>24</v>
      </c>
      <c r="M37" s="4" t="s">
        <v>25</v>
      </c>
      <c r="N37" s="6" t="s">
        <v>181</v>
      </c>
    </row>
    <row r="38" spans="1:15" ht="75.75" customHeight="1" x14ac:dyDescent="0.35">
      <c r="A38" s="14">
        <v>15</v>
      </c>
      <c r="B38" s="4" t="s">
        <v>175</v>
      </c>
      <c r="C38" s="9" t="s">
        <v>151</v>
      </c>
      <c r="D38" s="37">
        <v>44562</v>
      </c>
      <c r="E38" s="4" t="s">
        <v>65</v>
      </c>
      <c r="F38" s="33" t="s">
        <v>23</v>
      </c>
      <c r="G38" s="4" t="s">
        <v>32</v>
      </c>
      <c r="H38" s="40">
        <v>5000000</v>
      </c>
      <c r="I38" s="3">
        <v>12</v>
      </c>
      <c r="J38" s="44">
        <f t="shared" si="1"/>
        <v>60000000</v>
      </c>
      <c r="K38" s="44">
        <f t="shared" si="0"/>
        <v>60000000</v>
      </c>
      <c r="L38" s="4" t="s">
        <v>24</v>
      </c>
      <c r="M38" s="4" t="s">
        <v>25</v>
      </c>
      <c r="N38" s="6" t="s">
        <v>181</v>
      </c>
    </row>
    <row r="39" spans="1:15" ht="67.5" customHeight="1" x14ac:dyDescent="0.35">
      <c r="A39" s="14">
        <v>16</v>
      </c>
      <c r="B39" s="4">
        <v>93151507</v>
      </c>
      <c r="C39" s="9" t="s">
        <v>152</v>
      </c>
      <c r="D39" s="37">
        <v>44562</v>
      </c>
      <c r="E39" s="4" t="s">
        <v>65</v>
      </c>
      <c r="F39" s="33" t="s">
        <v>23</v>
      </c>
      <c r="G39" s="4" t="s">
        <v>32</v>
      </c>
      <c r="H39" s="40">
        <v>4500000</v>
      </c>
      <c r="I39" s="3">
        <v>12</v>
      </c>
      <c r="J39" s="44">
        <f t="shared" si="1"/>
        <v>54000000</v>
      </c>
      <c r="K39" s="44">
        <f t="shared" si="0"/>
        <v>54000000</v>
      </c>
      <c r="L39" s="4" t="s">
        <v>24</v>
      </c>
      <c r="M39" s="4" t="s">
        <v>25</v>
      </c>
      <c r="N39" s="6" t="s">
        <v>181</v>
      </c>
    </row>
    <row r="40" spans="1:15" ht="86.25" customHeight="1" x14ac:dyDescent="0.35">
      <c r="A40" s="14">
        <v>17</v>
      </c>
      <c r="B40" s="4">
        <v>93151507</v>
      </c>
      <c r="C40" s="9" t="s">
        <v>153</v>
      </c>
      <c r="D40" s="37">
        <v>44562</v>
      </c>
      <c r="E40" s="4" t="s">
        <v>65</v>
      </c>
      <c r="F40" s="33" t="s">
        <v>23</v>
      </c>
      <c r="G40" s="4" t="s">
        <v>32</v>
      </c>
      <c r="H40" s="40">
        <v>6000000</v>
      </c>
      <c r="I40" s="3">
        <v>12</v>
      </c>
      <c r="J40" s="44">
        <f t="shared" si="1"/>
        <v>72000000</v>
      </c>
      <c r="K40" s="44">
        <f t="shared" si="0"/>
        <v>72000000</v>
      </c>
      <c r="L40" s="4" t="s">
        <v>24</v>
      </c>
      <c r="M40" s="4" t="s">
        <v>25</v>
      </c>
      <c r="N40" s="6" t="s">
        <v>181</v>
      </c>
    </row>
    <row r="41" spans="1:15" ht="69.75" customHeight="1" x14ac:dyDescent="0.35">
      <c r="A41" s="14">
        <v>18</v>
      </c>
      <c r="B41" s="4">
        <v>93151507</v>
      </c>
      <c r="C41" s="9" t="s">
        <v>154</v>
      </c>
      <c r="D41" s="37">
        <v>44562</v>
      </c>
      <c r="E41" s="4" t="s">
        <v>65</v>
      </c>
      <c r="F41" s="33" t="s">
        <v>23</v>
      </c>
      <c r="G41" s="4" t="s">
        <v>32</v>
      </c>
      <c r="H41" s="40">
        <v>2000000.0000000002</v>
      </c>
      <c r="I41" s="3">
        <v>12</v>
      </c>
      <c r="J41" s="44">
        <f t="shared" si="1"/>
        <v>24000000.000000004</v>
      </c>
      <c r="K41" s="44">
        <f t="shared" si="0"/>
        <v>24000000.000000004</v>
      </c>
      <c r="L41" s="4" t="s">
        <v>24</v>
      </c>
      <c r="M41" s="4" t="s">
        <v>25</v>
      </c>
      <c r="N41" s="6" t="s">
        <v>181</v>
      </c>
    </row>
    <row r="42" spans="1:15" ht="58" x14ac:dyDescent="0.35">
      <c r="A42" s="14">
        <v>19</v>
      </c>
      <c r="B42" s="4" t="s">
        <v>176</v>
      </c>
      <c r="C42" s="9" t="s">
        <v>155</v>
      </c>
      <c r="D42" s="37">
        <v>44562</v>
      </c>
      <c r="E42" s="4" t="s">
        <v>189</v>
      </c>
      <c r="F42" s="33" t="s">
        <v>23</v>
      </c>
      <c r="G42" s="4" t="s">
        <v>32</v>
      </c>
      <c r="H42" s="40">
        <v>210000000</v>
      </c>
      <c r="I42" s="3">
        <v>3</v>
      </c>
      <c r="J42" s="44">
        <f>H42*I42</f>
        <v>630000000</v>
      </c>
      <c r="K42" s="44">
        <f>J42</f>
        <v>630000000</v>
      </c>
      <c r="L42" s="4" t="s">
        <v>24</v>
      </c>
      <c r="M42" s="4" t="s">
        <v>25</v>
      </c>
      <c r="N42" s="6" t="s">
        <v>181</v>
      </c>
    </row>
    <row r="43" spans="1:15" ht="58" x14ac:dyDescent="0.35">
      <c r="A43" s="14">
        <v>19</v>
      </c>
      <c r="B43" s="4" t="s">
        <v>176</v>
      </c>
      <c r="C43" s="9" t="s">
        <v>155</v>
      </c>
      <c r="D43" s="37">
        <v>44652</v>
      </c>
      <c r="E43" s="4" t="s">
        <v>190</v>
      </c>
      <c r="F43" s="33" t="s">
        <v>179</v>
      </c>
      <c r="G43" s="4" t="s">
        <v>32</v>
      </c>
      <c r="H43" s="40">
        <v>210000000</v>
      </c>
      <c r="I43" s="3">
        <v>9</v>
      </c>
      <c r="J43" s="44">
        <f t="shared" si="1"/>
        <v>1890000000</v>
      </c>
      <c r="K43" s="44">
        <f t="shared" si="0"/>
        <v>1890000000</v>
      </c>
      <c r="L43" s="4" t="s">
        <v>24</v>
      </c>
      <c r="M43" s="4" t="s">
        <v>25</v>
      </c>
      <c r="N43" s="6" t="s">
        <v>181</v>
      </c>
    </row>
    <row r="44" spans="1:15" ht="72.5" x14ac:dyDescent="0.35">
      <c r="A44" s="14">
        <v>20</v>
      </c>
      <c r="B44" s="4">
        <v>85101601</v>
      </c>
      <c r="C44" s="9" t="s">
        <v>156</v>
      </c>
      <c r="D44" s="37">
        <v>44562</v>
      </c>
      <c r="E44" s="4" t="s">
        <v>191</v>
      </c>
      <c r="F44" s="33" t="s">
        <v>23</v>
      </c>
      <c r="G44" s="4" t="s">
        <v>32</v>
      </c>
      <c r="H44" s="40">
        <v>312999000</v>
      </c>
      <c r="I44" s="3">
        <v>2</v>
      </c>
      <c r="J44" s="44">
        <f>H44*I44</f>
        <v>625998000</v>
      </c>
      <c r="K44" s="44">
        <f>J44</f>
        <v>625998000</v>
      </c>
      <c r="L44" s="4" t="s">
        <v>24</v>
      </c>
      <c r="M44" s="4" t="s">
        <v>25</v>
      </c>
      <c r="N44" s="6" t="s">
        <v>181</v>
      </c>
    </row>
    <row r="45" spans="1:15" ht="72.5" x14ac:dyDescent="0.35">
      <c r="A45" s="14">
        <v>20</v>
      </c>
      <c r="B45" s="4">
        <v>85101601</v>
      </c>
      <c r="C45" s="9" t="s">
        <v>156</v>
      </c>
      <c r="D45" s="37">
        <v>44652</v>
      </c>
      <c r="E45" s="4" t="s">
        <v>192</v>
      </c>
      <c r="F45" s="33" t="s">
        <v>179</v>
      </c>
      <c r="G45" s="4" t="s">
        <v>32</v>
      </c>
      <c r="H45" s="40">
        <v>312999000</v>
      </c>
      <c r="I45" s="3">
        <v>10</v>
      </c>
      <c r="J45" s="44">
        <f t="shared" si="1"/>
        <v>3129990000</v>
      </c>
      <c r="K45" s="44">
        <f t="shared" si="0"/>
        <v>3129990000</v>
      </c>
      <c r="L45" s="4" t="s">
        <v>24</v>
      </c>
      <c r="M45" s="4" t="s">
        <v>25</v>
      </c>
      <c r="N45" s="6" t="s">
        <v>181</v>
      </c>
    </row>
    <row r="46" spans="1:15" ht="116" x14ac:dyDescent="0.35">
      <c r="A46" s="14">
        <v>21</v>
      </c>
      <c r="B46" s="4">
        <v>85101601</v>
      </c>
      <c r="C46" s="9" t="s">
        <v>157</v>
      </c>
      <c r="D46" s="37">
        <v>44562</v>
      </c>
      <c r="E46" s="4">
        <v>3</v>
      </c>
      <c r="F46" s="33" t="s">
        <v>23</v>
      </c>
      <c r="G46" s="4" t="s">
        <v>32</v>
      </c>
      <c r="H46" s="40">
        <v>98000000</v>
      </c>
      <c r="I46" s="3">
        <v>3</v>
      </c>
      <c r="J46" s="44">
        <f>H46*I46</f>
        <v>294000000</v>
      </c>
      <c r="K46" s="44">
        <f t="shared" si="0"/>
        <v>294000000</v>
      </c>
      <c r="L46" s="4" t="s">
        <v>24</v>
      </c>
      <c r="M46" s="4" t="s">
        <v>25</v>
      </c>
      <c r="N46" s="6" t="s">
        <v>181</v>
      </c>
    </row>
    <row r="47" spans="1:15" ht="116" x14ac:dyDescent="0.35">
      <c r="A47" s="14">
        <v>21</v>
      </c>
      <c r="B47" s="4">
        <v>85101601</v>
      </c>
      <c r="C47" s="9" t="s">
        <v>157</v>
      </c>
      <c r="D47" s="37">
        <v>44652</v>
      </c>
      <c r="E47" s="4">
        <v>9</v>
      </c>
      <c r="F47" s="33" t="s">
        <v>179</v>
      </c>
      <c r="G47" s="4" t="s">
        <v>32</v>
      </c>
      <c r="H47" s="40">
        <v>98000000</v>
      </c>
      <c r="I47" s="3">
        <v>9</v>
      </c>
      <c r="J47" s="44">
        <f t="shared" si="1"/>
        <v>882000000</v>
      </c>
      <c r="K47" s="44">
        <f t="shared" ref="K47:K75" si="2">J47</f>
        <v>882000000</v>
      </c>
      <c r="L47" s="4" t="s">
        <v>24</v>
      </c>
      <c r="M47" s="4" t="s">
        <v>25</v>
      </c>
      <c r="N47" s="6" t="s">
        <v>181</v>
      </c>
    </row>
    <row r="48" spans="1:15" ht="130.5" x14ac:dyDescent="0.35">
      <c r="A48" s="14">
        <v>22</v>
      </c>
      <c r="B48" s="4">
        <v>85121609</v>
      </c>
      <c r="C48" s="9" t="s">
        <v>158</v>
      </c>
      <c r="D48" s="37">
        <v>44562</v>
      </c>
      <c r="E48" s="4" t="s">
        <v>65</v>
      </c>
      <c r="F48" s="33" t="s">
        <v>23</v>
      </c>
      <c r="G48" s="4" t="s">
        <v>32</v>
      </c>
      <c r="H48" s="40">
        <v>36000000</v>
      </c>
      <c r="I48" s="3">
        <v>12</v>
      </c>
      <c r="J48" s="44">
        <f t="shared" si="1"/>
        <v>432000000</v>
      </c>
      <c r="K48" s="44">
        <f t="shared" si="2"/>
        <v>432000000</v>
      </c>
      <c r="L48" s="4" t="s">
        <v>24</v>
      </c>
      <c r="M48" s="4" t="s">
        <v>25</v>
      </c>
      <c r="N48" s="6" t="s">
        <v>181</v>
      </c>
    </row>
    <row r="49" spans="1:14" ht="130.5" x14ac:dyDescent="0.35">
      <c r="A49" s="14">
        <v>23</v>
      </c>
      <c r="B49" s="4">
        <v>85122201</v>
      </c>
      <c r="C49" s="9" t="s">
        <v>159</v>
      </c>
      <c r="D49" s="37">
        <v>44562</v>
      </c>
      <c r="E49" s="4" t="s">
        <v>193</v>
      </c>
      <c r="F49" s="33" t="s">
        <v>23</v>
      </c>
      <c r="G49" s="4" t="s">
        <v>32</v>
      </c>
      <c r="H49" s="40">
        <v>126000000</v>
      </c>
      <c r="I49" s="3">
        <v>3</v>
      </c>
      <c r="J49" s="44">
        <f>H49*I49</f>
        <v>378000000</v>
      </c>
      <c r="K49" s="44">
        <f t="shared" si="2"/>
        <v>378000000</v>
      </c>
      <c r="L49" s="4" t="s">
        <v>24</v>
      </c>
      <c r="M49" s="4" t="s">
        <v>25</v>
      </c>
      <c r="N49" s="6" t="s">
        <v>181</v>
      </c>
    </row>
    <row r="50" spans="1:14" ht="130.5" x14ac:dyDescent="0.35">
      <c r="A50" s="14">
        <v>23</v>
      </c>
      <c r="B50" s="4">
        <v>85122201</v>
      </c>
      <c r="C50" s="9" t="s">
        <v>159</v>
      </c>
      <c r="D50" s="37">
        <v>44652</v>
      </c>
      <c r="E50" s="4" t="s">
        <v>190</v>
      </c>
      <c r="F50" s="33" t="s">
        <v>179</v>
      </c>
      <c r="G50" s="4" t="s">
        <v>32</v>
      </c>
      <c r="H50" s="40">
        <v>126000000</v>
      </c>
      <c r="I50" s="3">
        <v>9</v>
      </c>
      <c r="J50" s="44">
        <f t="shared" si="1"/>
        <v>1134000000</v>
      </c>
      <c r="K50" s="44">
        <f t="shared" si="2"/>
        <v>1134000000</v>
      </c>
      <c r="L50" s="4" t="s">
        <v>24</v>
      </c>
      <c r="M50" s="4" t="s">
        <v>25</v>
      </c>
      <c r="N50" s="6" t="s">
        <v>181</v>
      </c>
    </row>
    <row r="51" spans="1:14" ht="116" x14ac:dyDescent="0.35">
      <c r="A51" s="14">
        <v>24</v>
      </c>
      <c r="B51" s="4">
        <v>85121601</v>
      </c>
      <c r="C51" s="9" t="s">
        <v>160</v>
      </c>
      <c r="D51" s="37">
        <v>44562</v>
      </c>
      <c r="E51" s="4" t="s">
        <v>193</v>
      </c>
      <c r="F51" s="33" t="s">
        <v>23</v>
      </c>
      <c r="G51" s="4" t="s">
        <v>32</v>
      </c>
      <c r="H51" s="40">
        <v>83265306</v>
      </c>
      <c r="I51" s="3">
        <v>3</v>
      </c>
      <c r="J51" s="44">
        <f>H51*I51</f>
        <v>249795918</v>
      </c>
      <c r="K51" s="44">
        <f t="shared" si="2"/>
        <v>249795918</v>
      </c>
      <c r="L51" s="4" t="s">
        <v>24</v>
      </c>
      <c r="M51" s="4" t="s">
        <v>25</v>
      </c>
      <c r="N51" s="6" t="s">
        <v>181</v>
      </c>
    </row>
    <row r="52" spans="1:14" ht="116" x14ac:dyDescent="0.35">
      <c r="A52" s="14">
        <v>24</v>
      </c>
      <c r="B52" s="4">
        <v>85121601</v>
      </c>
      <c r="C52" s="9" t="s">
        <v>160</v>
      </c>
      <c r="D52" s="37">
        <v>44652</v>
      </c>
      <c r="E52" s="4" t="s">
        <v>190</v>
      </c>
      <c r="F52" s="33" t="s">
        <v>179</v>
      </c>
      <c r="G52" s="4" t="s">
        <v>32</v>
      </c>
      <c r="H52" s="40">
        <v>83265306</v>
      </c>
      <c r="I52" s="3">
        <v>9</v>
      </c>
      <c r="J52" s="44">
        <f t="shared" si="1"/>
        <v>749387754</v>
      </c>
      <c r="K52" s="44">
        <f t="shared" si="2"/>
        <v>749387754</v>
      </c>
      <c r="L52" s="4" t="s">
        <v>24</v>
      </c>
      <c r="M52" s="4" t="s">
        <v>25</v>
      </c>
      <c r="N52" s="6" t="s">
        <v>181</v>
      </c>
    </row>
    <row r="53" spans="1:14" ht="72.5" x14ac:dyDescent="0.35">
      <c r="A53" s="14">
        <v>25</v>
      </c>
      <c r="B53" s="4">
        <v>85121601</v>
      </c>
      <c r="C53" s="9" t="s">
        <v>161</v>
      </c>
      <c r="D53" s="37">
        <v>44562</v>
      </c>
      <c r="E53" s="4" t="s">
        <v>65</v>
      </c>
      <c r="F53" s="33" t="s">
        <v>23</v>
      </c>
      <c r="G53" s="4" t="s">
        <v>32</v>
      </c>
      <c r="H53" s="40">
        <v>7000000</v>
      </c>
      <c r="I53" s="3">
        <v>12</v>
      </c>
      <c r="J53" s="44">
        <f t="shared" si="1"/>
        <v>84000000</v>
      </c>
      <c r="K53" s="44">
        <f t="shared" si="2"/>
        <v>84000000</v>
      </c>
      <c r="L53" s="4" t="s">
        <v>24</v>
      </c>
      <c r="M53" s="4" t="s">
        <v>25</v>
      </c>
      <c r="N53" s="6" t="s">
        <v>181</v>
      </c>
    </row>
    <row r="54" spans="1:14" ht="130.5" x14ac:dyDescent="0.35">
      <c r="A54" s="14">
        <v>26</v>
      </c>
      <c r="B54" s="4">
        <v>85121612</v>
      </c>
      <c r="C54" s="9" t="s">
        <v>162</v>
      </c>
      <c r="D54" s="37">
        <v>44562</v>
      </c>
      <c r="E54" s="4" t="s">
        <v>65</v>
      </c>
      <c r="F54" s="33" t="s">
        <v>23</v>
      </c>
      <c r="G54" s="4" t="s">
        <v>32</v>
      </c>
      <c r="H54" s="40">
        <v>40000000</v>
      </c>
      <c r="I54" s="3">
        <v>12</v>
      </c>
      <c r="J54" s="44">
        <f t="shared" si="1"/>
        <v>480000000</v>
      </c>
      <c r="K54" s="44">
        <f t="shared" si="2"/>
        <v>480000000</v>
      </c>
      <c r="L54" s="4" t="s">
        <v>24</v>
      </c>
      <c r="M54" s="4" t="s">
        <v>25</v>
      </c>
      <c r="N54" s="6" t="s">
        <v>181</v>
      </c>
    </row>
    <row r="55" spans="1:14" ht="130.5" x14ac:dyDescent="0.35">
      <c r="A55" s="14">
        <v>27</v>
      </c>
      <c r="B55" s="4">
        <v>85122201</v>
      </c>
      <c r="C55" s="9" t="s">
        <v>163</v>
      </c>
      <c r="D55" s="37">
        <v>44562</v>
      </c>
      <c r="E55" s="4" t="s">
        <v>65</v>
      </c>
      <c r="F55" s="33" t="s">
        <v>23</v>
      </c>
      <c r="G55" s="4" t="s">
        <v>32</v>
      </c>
      <c r="H55" s="40">
        <v>35000000</v>
      </c>
      <c r="I55" s="3">
        <v>12</v>
      </c>
      <c r="J55" s="44">
        <f t="shared" si="1"/>
        <v>420000000</v>
      </c>
      <c r="K55" s="44">
        <f t="shared" si="2"/>
        <v>420000000</v>
      </c>
      <c r="L55" s="4" t="s">
        <v>24</v>
      </c>
      <c r="M55" s="4" t="s">
        <v>25</v>
      </c>
      <c r="N55" s="6" t="s">
        <v>181</v>
      </c>
    </row>
    <row r="56" spans="1:14" ht="130.5" x14ac:dyDescent="0.35">
      <c r="A56" s="14">
        <v>28</v>
      </c>
      <c r="B56" s="4">
        <v>85121602</v>
      </c>
      <c r="C56" s="9" t="s">
        <v>164</v>
      </c>
      <c r="D56" s="37">
        <v>44562</v>
      </c>
      <c r="E56" s="4" t="s">
        <v>65</v>
      </c>
      <c r="F56" s="33" t="s">
        <v>23</v>
      </c>
      <c r="G56" s="4" t="s">
        <v>32</v>
      </c>
      <c r="H56" s="40">
        <v>20000000</v>
      </c>
      <c r="I56" s="3">
        <v>12</v>
      </c>
      <c r="J56" s="44">
        <f t="shared" si="1"/>
        <v>240000000</v>
      </c>
      <c r="K56" s="44">
        <f t="shared" si="2"/>
        <v>240000000</v>
      </c>
      <c r="L56" s="4" t="s">
        <v>24</v>
      </c>
      <c r="M56" s="4" t="s">
        <v>25</v>
      </c>
      <c r="N56" s="6" t="s">
        <v>181</v>
      </c>
    </row>
    <row r="57" spans="1:14" ht="130.5" x14ac:dyDescent="0.35">
      <c r="A57" s="14">
        <v>29</v>
      </c>
      <c r="B57" s="4">
        <v>85111514</v>
      </c>
      <c r="C57" s="9" t="s">
        <v>165</v>
      </c>
      <c r="D57" s="37">
        <v>44562</v>
      </c>
      <c r="E57" s="4" t="s">
        <v>65</v>
      </c>
      <c r="F57" s="33" t="s">
        <v>23</v>
      </c>
      <c r="G57" s="4" t="s">
        <v>32</v>
      </c>
      <c r="H57" s="40">
        <v>14000000</v>
      </c>
      <c r="I57" s="3">
        <v>12</v>
      </c>
      <c r="J57" s="44">
        <f t="shared" si="1"/>
        <v>168000000</v>
      </c>
      <c r="K57" s="44">
        <f t="shared" si="2"/>
        <v>168000000</v>
      </c>
      <c r="L57" s="4" t="s">
        <v>24</v>
      </c>
      <c r="M57" s="4" t="s">
        <v>25</v>
      </c>
      <c r="N57" s="6" t="s">
        <v>181</v>
      </c>
    </row>
    <row r="58" spans="1:14" ht="130.5" x14ac:dyDescent="0.35">
      <c r="A58" s="14">
        <v>30</v>
      </c>
      <c r="B58" s="4">
        <v>85101604</v>
      </c>
      <c r="C58" s="9" t="s">
        <v>166</v>
      </c>
      <c r="D58" s="37">
        <v>44562</v>
      </c>
      <c r="E58" s="4" t="s">
        <v>65</v>
      </c>
      <c r="F58" s="33" t="s">
        <v>23</v>
      </c>
      <c r="G58" s="4" t="s">
        <v>32</v>
      </c>
      <c r="H58" s="40">
        <v>18768000</v>
      </c>
      <c r="I58" s="3">
        <v>12</v>
      </c>
      <c r="J58" s="44">
        <f t="shared" si="1"/>
        <v>225216000</v>
      </c>
      <c r="K58" s="44">
        <f t="shared" si="2"/>
        <v>225216000</v>
      </c>
      <c r="L58" s="4" t="s">
        <v>24</v>
      </c>
      <c r="M58" s="4" t="s">
        <v>25</v>
      </c>
      <c r="N58" s="6" t="s">
        <v>181</v>
      </c>
    </row>
    <row r="59" spans="1:14" ht="116" x14ac:dyDescent="0.35">
      <c r="A59" s="14">
        <v>31</v>
      </c>
      <c r="B59" s="4">
        <v>85101604</v>
      </c>
      <c r="C59" s="9" t="s">
        <v>167</v>
      </c>
      <c r="D59" s="37">
        <v>44562</v>
      </c>
      <c r="E59" s="4" t="s">
        <v>193</v>
      </c>
      <c r="F59" s="33" t="s">
        <v>23</v>
      </c>
      <c r="G59" s="4" t="s">
        <v>32</v>
      </c>
      <c r="H59" s="40">
        <v>93000000</v>
      </c>
      <c r="I59" s="3">
        <v>3</v>
      </c>
      <c r="J59" s="44">
        <f>H59*I59</f>
        <v>279000000</v>
      </c>
      <c r="K59" s="44">
        <f t="shared" si="2"/>
        <v>279000000</v>
      </c>
      <c r="L59" s="4" t="s">
        <v>24</v>
      </c>
      <c r="M59" s="4" t="s">
        <v>25</v>
      </c>
      <c r="N59" s="6" t="s">
        <v>181</v>
      </c>
    </row>
    <row r="60" spans="1:14" ht="116" x14ac:dyDescent="0.35">
      <c r="A60" s="14">
        <v>31</v>
      </c>
      <c r="B60" s="4">
        <v>85101604</v>
      </c>
      <c r="C60" s="9" t="s">
        <v>167</v>
      </c>
      <c r="D60" s="37">
        <v>44652</v>
      </c>
      <c r="E60" s="4" t="s">
        <v>190</v>
      </c>
      <c r="F60" s="33" t="s">
        <v>179</v>
      </c>
      <c r="G60" s="4" t="s">
        <v>32</v>
      </c>
      <c r="H60" s="40">
        <v>93000000</v>
      </c>
      <c r="I60" s="3">
        <v>9</v>
      </c>
      <c r="J60" s="44">
        <f t="shared" si="1"/>
        <v>837000000</v>
      </c>
      <c r="K60" s="44">
        <f t="shared" si="2"/>
        <v>837000000</v>
      </c>
      <c r="L60" s="4" t="s">
        <v>24</v>
      </c>
      <c r="M60" s="4" t="s">
        <v>25</v>
      </c>
      <c r="N60" s="6" t="s">
        <v>181</v>
      </c>
    </row>
    <row r="61" spans="1:14" ht="116" x14ac:dyDescent="0.35">
      <c r="A61" s="14">
        <v>32</v>
      </c>
      <c r="B61" s="4">
        <v>85121607</v>
      </c>
      <c r="C61" s="9" t="s">
        <v>168</v>
      </c>
      <c r="D61" s="37">
        <v>44562</v>
      </c>
      <c r="E61" s="4" t="s">
        <v>65</v>
      </c>
      <c r="F61" s="33" t="s">
        <v>23</v>
      </c>
      <c r="G61" s="4" t="s">
        <v>32</v>
      </c>
      <c r="H61" s="40">
        <v>32450880</v>
      </c>
      <c r="I61" s="3">
        <v>12</v>
      </c>
      <c r="J61" s="44">
        <f t="shared" si="1"/>
        <v>389410560</v>
      </c>
      <c r="K61" s="44">
        <f t="shared" si="2"/>
        <v>389410560</v>
      </c>
      <c r="L61" s="4" t="s">
        <v>24</v>
      </c>
      <c r="M61" s="4" t="s">
        <v>25</v>
      </c>
      <c r="N61" s="6" t="s">
        <v>181</v>
      </c>
    </row>
    <row r="62" spans="1:14" ht="130.5" x14ac:dyDescent="0.35">
      <c r="A62" s="14">
        <v>33</v>
      </c>
      <c r="B62" s="4">
        <v>85121613</v>
      </c>
      <c r="C62" s="9" t="s">
        <v>169</v>
      </c>
      <c r="D62" s="37">
        <v>44562</v>
      </c>
      <c r="E62" s="4" t="s">
        <v>193</v>
      </c>
      <c r="F62" s="33" t="s">
        <v>23</v>
      </c>
      <c r="G62" s="4" t="s">
        <v>32</v>
      </c>
      <c r="H62" s="40">
        <v>98230000</v>
      </c>
      <c r="I62" s="3">
        <v>3</v>
      </c>
      <c r="J62" s="44">
        <f>H62*I62</f>
        <v>294690000</v>
      </c>
      <c r="K62" s="44">
        <f t="shared" si="2"/>
        <v>294690000</v>
      </c>
      <c r="L62" s="4" t="s">
        <v>24</v>
      </c>
      <c r="M62" s="4" t="s">
        <v>25</v>
      </c>
      <c r="N62" s="6" t="s">
        <v>181</v>
      </c>
    </row>
    <row r="63" spans="1:14" ht="130.5" x14ac:dyDescent="0.35">
      <c r="A63" s="14">
        <v>33</v>
      </c>
      <c r="B63" s="4">
        <v>85121613</v>
      </c>
      <c r="C63" s="9" t="s">
        <v>169</v>
      </c>
      <c r="D63" s="37">
        <v>44652</v>
      </c>
      <c r="E63" s="4" t="s">
        <v>190</v>
      </c>
      <c r="F63" s="33" t="s">
        <v>179</v>
      </c>
      <c r="G63" s="4" t="s">
        <v>32</v>
      </c>
      <c r="H63" s="40">
        <v>98230000</v>
      </c>
      <c r="I63" s="3">
        <v>9</v>
      </c>
      <c r="J63" s="44">
        <f t="shared" si="1"/>
        <v>884070000</v>
      </c>
      <c r="K63" s="44">
        <f t="shared" si="2"/>
        <v>884070000</v>
      </c>
      <c r="L63" s="4" t="s">
        <v>24</v>
      </c>
      <c r="M63" s="4" t="s">
        <v>25</v>
      </c>
      <c r="N63" s="6" t="s">
        <v>181</v>
      </c>
    </row>
    <row r="64" spans="1:14" ht="116" x14ac:dyDescent="0.35">
      <c r="A64" s="14">
        <v>34</v>
      </c>
      <c r="B64" s="4" t="s">
        <v>180</v>
      </c>
      <c r="C64" s="9" t="s">
        <v>170</v>
      </c>
      <c r="D64" s="37">
        <v>44562</v>
      </c>
      <c r="E64" s="4" t="s">
        <v>193</v>
      </c>
      <c r="F64" s="33" t="s">
        <v>23</v>
      </c>
      <c r="G64" s="4" t="s">
        <v>32</v>
      </c>
      <c r="H64" s="40">
        <v>83129344</v>
      </c>
      <c r="I64" s="3">
        <v>3</v>
      </c>
      <c r="J64" s="44">
        <f>H64*I64</f>
        <v>249388032</v>
      </c>
      <c r="K64" s="44">
        <f t="shared" si="2"/>
        <v>249388032</v>
      </c>
      <c r="L64" s="4" t="s">
        <v>24</v>
      </c>
      <c r="M64" s="4" t="s">
        <v>25</v>
      </c>
      <c r="N64" s="6" t="s">
        <v>181</v>
      </c>
    </row>
    <row r="65" spans="1:14" ht="116" x14ac:dyDescent="0.35">
      <c r="A65" s="14">
        <v>34</v>
      </c>
      <c r="B65" s="4" t="s">
        <v>180</v>
      </c>
      <c r="C65" s="9" t="s">
        <v>170</v>
      </c>
      <c r="D65" s="37">
        <v>44652</v>
      </c>
      <c r="E65" s="4" t="s">
        <v>190</v>
      </c>
      <c r="F65" s="33" t="s">
        <v>179</v>
      </c>
      <c r="G65" s="4" t="s">
        <v>32</v>
      </c>
      <c r="H65" s="40">
        <v>83129344</v>
      </c>
      <c r="I65" s="3">
        <v>9</v>
      </c>
      <c r="J65" s="44">
        <f t="shared" si="1"/>
        <v>748164096</v>
      </c>
      <c r="K65" s="44">
        <f t="shared" si="2"/>
        <v>748164096</v>
      </c>
      <c r="L65" s="4" t="s">
        <v>24</v>
      </c>
      <c r="M65" s="4" t="s">
        <v>25</v>
      </c>
      <c r="N65" s="6" t="s">
        <v>181</v>
      </c>
    </row>
    <row r="66" spans="1:14" ht="174" x14ac:dyDescent="0.35">
      <c r="A66" s="14">
        <v>35</v>
      </c>
      <c r="B66" s="4" t="s">
        <v>120</v>
      </c>
      <c r="C66" s="9" t="s">
        <v>81</v>
      </c>
      <c r="D66" s="37">
        <v>44562</v>
      </c>
      <c r="E66" s="4" t="s">
        <v>31</v>
      </c>
      <c r="F66" s="33" t="s">
        <v>179</v>
      </c>
      <c r="G66" s="4" t="s">
        <v>32</v>
      </c>
      <c r="H66" s="40">
        <v>108077930</v>
      </c>
      <c r="I66" s="3">
        <v>12</v>
      </c>
      <c r="J66" s="44">
        <f t="shared" si="1"/>
        <v>1296935160</v>
      </c>
      <c r="K66" s="44">
        <f t="shared" si="2"/>
        <v>1296935160</v>
      </c>
      <c r="L66" s="4" t="s">
        <v>24</v>
      </c>
      <c r="M66" s="4" t="s">
        <v>25</v>
      </c>
      <c r="N66" s="6" t="s">
        <v>181</v>
      </c>
    </row>
    <row r="67" spans="1:14" ht="145" x14ac:dyDescent="0.35">
      <c r="A67" s="14">
        <v>36</v>
      </c>
      <c r="B67" s="4" t="s">
        <v>99</v>
      </c>
      <c r="C67" s="9" t="s">
        <v>59</v>
      </c>
      <c r="D67" s="37">
        <v>44562</v>
      </c>
      <c r="E67" s="4" t="s">
        <v>31</v>
      </c>
      <c r="F67" s="33" t="s">
        <v>179</v>
      </c>
      <c r="G67" s="4" t="s">
        <v>32</v>
      </c>
      <c r="H67" s="40">
        <v>86988281</v>
      </c>
      <c r="I67" s="3">
        <v>12</v>
      </c>
      <c r="J67" s="44">
        <f t="shared" si="1"/>
        <v>1043859372</v>
      </c>
      <c r="K67" s="44">
        <f t="shared" si="2"/>
        <v>1043859372</v>
      </c>
      <c r="L67" s="4" t="s">
        <v>24</v>
      </c>
      <c r="M67" s="4" t="s">
        <v>25</v>
      </c>
      <c r="N67" s="6" t="s">
        <v>181</v>
      </c>
    </row>
    <row r="68" spans="1:14" ht="130.5" x14ac:dyDescent="0.35">
      <c r="A68" s="14">
        <v>37</v>
      </c>
      <c r="B68" s="4" t="s">
        <v>178</v>
      </c>
      <c r="C68" s="9" t="s">
        <v>171</v>
      </c>
      <c r="D68" s="37">
        <v>44562</v>
      </c>
      <c r="E68" s="4" t="s">
        <v>65</v>
      </c>
      <c r="F68" s="33" t="s">
        <v>179</v>
      </c>
      <c r="G68" s="4" t="s">
        <v>32</v>
      </c>
      <c r="H68" s="40">
        <v>208954987</v>
      </c>
      <c r="I68" s="3">
        <v>12</v>
      </c>
      <c r="J68" s="44">
        <f t="shared" si="1"/>
        <v>2507459844</v>
      </c>
      <c r="K68" s="44">
        <f t="shared" si="2"/>
        <v>2507459844</v>
      </c>
      <c r="L68" s="4" t="s">
        <v>24</v>
      </c>
      <c r="M68" s="4" t="s">
        <v>25</v>
      </c>
      <c r="N68" s="6" t="s">
        <v>181</v>
      </c>
    </row>
    <row r="69" spans="1:14" ht="130.5" x14ac:dyDescent="0.35">
      <c r="A69" s="14">
        <v>38</v>
      </c>
      <c r="B69" s="4" t="s">
        <v>178</v>
      </c>
      <c r="C69" s="9" t="s">
        <v>67</v>
      </c>
      <c r="D69" s="37">
        <v>44562</v>
      </c>
      <c r="E69" s="4" t="s">
        <v>31</v>
      </c>
      <c r="F69" s="33" t="s">
        <v>179</v>
      </c>
      <c r="G69" s="4" t="s">
        <v>32</v>
      </c>
      <c r="H69" s="40">
        <v>193677859</v>
      </c>
      <c r="I69" s="3">
        <v>12</v>
      </c>
      <c r="J69" s="44">
        <f t="shared" si="1"/>
        <v>2324134308</v>
      </c>
      <c r="K69" s="44">
        <f t="shared" si="2"/>
        <v>2324134308</v>
      </c>
      <c r="L69" s="4" t="s">
        <v>24</v>
      </c>
      <c r="M69" s="4" t="s">
        <v>25</v>
      </c>
      <c r="N69" s="6" t="s">
        <v>181</v>
      </c>
    </row>
    <row r="70" spans="1:14" ht="87" x14ac:dyDescent="0.35">
      <c r="A70" s="14">
        <v>39</v>
      </c>
      <c r="B70" s="4" t="s">
        <v>98</v>
      </c>
      <c r="C70" s="9" t="s">
        <v>172</v>
      </c>
      <c r="D70" s="37">
        <v>44562</v>
      </c>
      <c r="E70" s="4" t="s">
        <v>65</v>
      </c>
      <c r="F70" s="33" t="s">
        <v>23</v>
      </c>
      <c r="G70" s="4" t="s">
        <v>32</v>
      </c>
      <c r="H70" s="40">
        <v>210000000</v>
      </c>
      <c r="I70" s="3">
        <v>12</v>
      </c>
      <c r="J70" s="44">
        <f t="shared" si="1"/>
        <v>2520000000</v>
      </c>
      <c r="K70" s="44">
        <f t="shared" si="2"/>
        <v>2520000000</v>
      </c>
      <c r="L70" s="4" t="s">
        <v>24</v>
      </c>
      <c r="M70" s="4" t="s">
        <v>25</v>
      </c>
      <c r="N70" s="6" t="s">
        <v>181</v>
      </c>
    </row>
    <row r="71" spans="1:14" ht="130.5" x14ac:dyDescent="0.35">
      <c r="A71" s="14">
        <v>40</v>
      </c>
      <c r="B71" s="4">
        <v>80111701</v>
      </c>
      <c r="C71" s="9" t="s">
        <v>173</v>
      </c>
      <c r="D71" s="37">
        <v>44562</v>
      </c>
      <c r="E71" s="4" t="s">
        <v>65</v>
      </c>
      <c r="F71" s="33" t="s">
        <v>23</v>
      </c>
      <c r="G71" s="4" t="s">
        <v>32</v>
      </c>
      <c r="H71" s="40">
        <v>27171180</v>
      </c>
      <c r="I71" s="3">
        <v>12</v>
      </c>
      <c r="J71" s="44">
        <f t="shared" si="1"/>
        <v>326054160</v>
      </c>
      <c r="K71" s="44">
        <f t="shared" si="2"/>
        <v>326054160</v>
      </c>
      <c r="L71" s="4" t="s">
        <v>24</v>
      </c>
      <c r="M71" s="4" t="s">
        <v>25</v>
      </c>
      <c r="N71" s="6" t="s">
        <v>181</v>
      </c>
    </row>
    <row r="72" spans="1:14" ht="72.5" x14ac:dyDescent="0.35">
      <c r="A72" s="14">
        <v>41</v>
      </c>
      <c r="B72" s="4">
        <v>80111714</v>
      </c>
      <c r="C72" s="9" t="s">
        <v>174</v>
      </c>
      <c r="D72" s="37">
        <v>44562</v>
      </c>
      <c r="E72" s="4" t="s">
        <v>65</v>
      </c>
      <c r="F72" s="33" t="s">
        <v>23</v>
      </c>
      <c r="G72" s="4" t="s">
        <v>32</v>
      </c>
      <c r="H72" s="40">
        <v>7287293</v>
      </c>
      <c r="I72" s="3">
        <v>12</v>
      </c>
      <c r="J72" s="44">
        <f t="shared" si="1"/>
        <v>87447516</v>
      </c>
      <c r="K72" s="44">
        <f t="shared" si="2"/>
        <v>87447516</v>
      </c>
      <c r="L72" s="4" t="s">
        <v>24</v>
      </c>
      <c r="M72" s="4" t="s">
        <v>25</v>
      </c>
      <c r="N72" s="6" t="s">
        <v>181</v>
      </c>
    </row>
    <row r="73" spans="1:14" ht="139.5" customHeight="1" x14ac:dyDescent="0.35">
      <c r="A73" s="14">
        <v>42</v>
      </c>
      <c r="B73" s="4" t="s">
        <v>53</v>
      </c>
      <c r="C73" s="9" t="s">
        <v>69</v>
      </c>
      <c r="D73" s="37">
        <v>44562</v>
      </c>
      <c r="E73" s="4" t="s">
        <v>78</v>
      </c>
      <c r="F73" s="33" t="s">
        <v>23</v>
      </c>
      <c r="G73" s="4" t="s">
        <v>32</v>
      </c>
      <c r="H73" s="40">
        <v>10000000</v>
      </c>
      <c r="I73" s="3">
        <v>1</v>
      </c>
      <c r="J73" s="44">
        <f t="shared" si="1"/>
        <v>10000000</v>
      </c>
      <c r="K73" s="44">
        <f t="shared" si="2"/>
        <v>10000000</v>
      </c>
      <c r="L73" s="4" t="s">
        <v>24</v>
      </c>
      <c r="M73" s="4" t="s">
        <v>25</v>
      </c>
      <c r="N73" s="6" t="s">
        <v>181</v>
      </c>
    </row>
    <row r="74" spans="1:14" ht="47.25" customHeight="1" x14ac:dyDescent="0.35">
      <c r="A74" s="14">
        <v>43</v>
      </c>
      <c r="B74" s="4">
        <v>93151507</v>
      </c>
      <c r="C74" s="9" t="s">
        <v>36</v>
      </c>
      <c r="D74" s="37">
        <v>44562</v>
      </c>
      <c r="E74" s="4" t="s">
        <v>195</v>
      </c>
      <c r="F74" s="33" t="s">
        <v>23</v>
      </c>
      <c r="G74" s="4" t="s">
        <v>32</v>
      </c>
      <c r="H74" s="40">
        <v>74556030</v>
      </c>
      <c r="I74" s="3">
        <v>3</v>
      </c>
      <c r="J74" s="44">
        <f>H74*I74</f>
        <v>223668090</v>
      </c>
      <c r="K74" s="44">
        <f t="shared" si="2"/>
        <v>223668090</v>
      </c>
      <c r="L74" s="4" t="s">
        <v>24</v>
      </c>
      <c r="M74" s="4" t="s">
        <v>25</v>
      </c>
      <c r="N74" s="6" t="s">
        <v>181</v>
      </c>
    </row>
    <row r="75" spans="1:14" ht="47.25" customHeight="1" x14ac:dyDescent="0.35">
      <c r="A75" s="14">
        <v>43</v>
      </c>
      <c r="B75" s="4">
        <v>93151507</v>
      </c>
      <c r="C75" s="9" t="s">
        <v>36</v>
      </c>
      <c r="D75" s="37">
        <v>44652</v>
      </c>
      <c r="E75" s="4" t="s">
        <v>194</v>
      </c>
      <c r="F75" s="33" t="s">
        <v>179</v>
      </c>
      <c r="G75" s="4" t="s">
        <v>32</v>
      </c>
      <c r="H75" s="40">
        <v>74556030</v>
      </c>
      <c r="I75" s="3">
        <v>9</v>
      </c>
      <c r="J75" s="44">
        <f t="shared" si="1"/>
        <v>671004270</v>
      </c>
      <c r="K75" s="44">
        <f t="shared" si="2"/>
        <v>671004270</v>
      </c>
      <c r="L75" s="4" t="s">
        <v>24</v>
      </c>
      <c r="M75" s="4" t="s">
        <v>25</v>
      </c>
      <c r="N75" s="6" t="s">
        <v>181</v>
      </c>
    </row>
    <row r="76" spans="1:14" ht="94.5" customHeight="1" x14ac:dyDescent="0.35">
      <c r="A76" s="14">
        <v>44</v>
      </c>
      <c r="B76" s="4" t="s">
        <v>55</v>
      </c>
      <c r="C76" s="9" t="s">
        <v>37</v>
      </c>
      <c r="D76" s="37">
        <v>44562</v>
      </c>
      <c r="E76" s="4" t="s">
        <v>195</v>
      </c>
      <c r="F76" s="33" t="s">
        <v>23</v>
      </c>
      <c r="G76" s="4" t="s">
        <v>32</v>
      </c>
      <c r="H76" s="40">
        <v>140030160</v>
      </c>
      <c r="I76" s="3">
        <v>3</v>
      </c>
      <c r="J76" s="44">
        <f>H76*I76</f>
        <v>420090480</v>
      </c>
      <c r="K76" s="44">
        <f t="shared" ref="K76:K86" si="3">J76</f>
        <v>420090480</v>
      </c>
      <c r="L76" s="4" t="s">
        <v>24</v>
      </c>
      <c r="M76" s="4" t="s">
        <v>25</v>
      </c>
      <c r="N76" s="6" t="s">
        <v>181</v>
      </c>
    </row>
    <row r="77" spans="1:14" ht="94.5" customHeight="1" x14ac:dyDescent="0.35">
      <c r="A77" s="14">
        <v>44</v>
      </c>
      <c r="B77" s="4" t="s">
        <v>55</v>
      </c>
      <c r="C77" s="9" t="s">
        <v>37</v>
      </c>
      <c r="D77" s="37">
        <v>44652</v>
      </c>
      <c r="E77" s="4" t="s">
        <v>194</v>
      </c>
      <c r="F77" s="33" t="s">
        <v>179</v>
      </c>
      <c r="G77" s="4" t="s">
        <v>32</v>
      </c>
      <c r="H77" s="40">
        <v>140030160</v>
      </c>
      <c r="I77" s="3">
        <v>9</v>
      </c>
      <c r="J77" s="44">
        <f t="shared" si="1"/>
        <v>1260271440</v>
      </c>
      <c r="K77" s="44">
        <f t="shared" si="3"/>
        <v>1260271440</v>
      </c>
      <c r="L77" s="4" t="s">
        <v>24</v>
      </c>
      <c r="M77" s="4" t="s">
        <v>25</v>
      </c>
      <c r="N77" s="6" t="s">
        <v>181</v>
      </c>
    </row>
    <row r="78" spans="1:14" ht="46.5" x14ac:dyDescent="0.35">
      <c r="A78" s="14">
        <v>45</v>
      </c>
      <c r="B78" s="4" t="s">
        <v>54</v>
      </c>
      <c r="C78" s="9" t="s">
        <v>125</v>
      </c>
      <c r="D78" s="37">
        <v>44562</v>
      </c>
      <c r="E78" s="4" t="s">
        <v>196</v>
      </c>
      <c r="F78" s="33" t="s">
        <v>23</v>
      </c>
      <c r="G78" s="4" t="s">
        <v>32</v>
      </c>
      <c r="H78" s="40">
        <v>80000000</v>
      </c>
      <c r="I78" s="3">
        <v>4</v>
      </c>
      <c r="J78" s="44">
        <f>H78*I78</f>
        <v>320000000</v>
      </c>
      <c r="K78" s="44">
        <f t="shared" si="3"/>
        <v>320000000</v>
      </c>
      <c r="L78" s="4" t="s">
        <v>24</v>
      </c>
      <c r="M78" s="4" t="s">
        <v>25</v>
      </c>
      <c r="N78" s="6" t="s">
        <v>181</v>
      </c>
    </row>
    <row r="79" spans="1:14" ht="46.5" x14ac:dyDescent="0.35">
      <c r="A79" s="14">
        <v>45</v>
      </c>
      <c r="B79" s="4" t="s">
        <v>54</v>
      </c>
      <c r="C79" s="9" t="s">
        <v>125</v>
      </c>
      <c r="D79" s="37">
        <v>44682</v>
      </c>
      <c r="E79" s="4" t="s">
        <v>197</v>
      </c>
      <c r="F79" s="33" t="s">
        <v>179</v>
      </c>
      <c r="G79" s="4" t="s">
        <v>32</v>
      </c>
      <c r="H79" s="40">
        <v>80000000</v>
      </c>
      <c r="I79" s="3">
        <v>8</v>
      </c>
      <c r="J79" s="44">
        <f t="shared" si="1"/>
        <v>640000000</v>
      </c>
      <c r="K79" s="44">
        <f t="shared" si="3"/>
        <v>640000000</v>
      </c>
      <c r="L79" s="4" t="s">
        <v>24</v>
      </c>
      <c r="M79" s="4" t="s">
        <v>25</v>
      </c>
      <c r="N79" s="6" t="s">
        <v>181</v>
      </c>
    </row>
    <row r="80" spans="1:14" ht="68.25" customHeight="1" x14ac:dyDescent="0.35">
      <c r="A80" s="14">
        <v>46</v>
      </c>
      <c r="B80" s="4">
        <v>92101501</v>
      </c>
      <c r="C80" s="9" t="s">
        <v>57</v>
      </c>
      <c r="D80" s="37">
        <v>44562</v>
      </c>
      <c r="E80" s="4" t="s">
        <v>195</v>
      </c>
      <c r="F80" s="33" t="s">
        <v>23</v>
      </c>
      <c r="G80" s="4" t="s">
        <v>32</v>
      </c>
      <c r="H80" s="40">
        <v>85675527</v>
      </c>
      <c r="I80" s="3">
        <v>3</v>
      </c>
      <c r="J80" s="44">
        <f>H80*I80</f>
        <v>257026581</v>
      </c>
      <c r="K80" s="44">
        <f t="shared" si="3"/>
        <v>257026581</v>
      </c>
      <c r="L80" s="4" t="s">
        <v>24</v>
      </c>
      <c r="M80" s="4" t="s">
        <v>25</v>
      </c>
      <c r="N80" s="6" t="s">
        <v>181</v>
      </c>
    </row>
    <row r="81" spans="1:14" ht="68.25" customHeight="1" x14ac:dyDescent="0.35">
      <c r="A81" s="14">
        <v>46</v>
      </c>
      <c r="B81" s="4">
        <v>92101501</v>
      </c>
      <c r="C81" s="9" t="s">
        <v>57</v>
      </c>
      <c r="D81" s="37">
        <v>44652</v>
      </c>
      <c r="E81" s="4" t="s">
        <v>194</v>
      </c>
      <c r="F81" s="33" t="s">
        <v>179</v>
      </c>
      <c r="G81" s="4" t="s">
        <v>32</v>
      </c>
      <c r="H81" s="40">
        <v>85675527</v>
      </c>
      <c r="I81" s="3">
        <v>9</v>
      </c>
      <c r="J81" s="44">
        <f t="shared" si="1"/>
        <v>771079743</v>
      </c>
      <c r="K81" s="44">
        <f t="shared" si="3"/>
        <v>771079743</v>
      </c>
      <c r="L81" s="4" t="s">
        <v>24</v>
      </c>
      <c r="M81" s="4" t="s">
        <v>25</v>
      </c>
      <c r="N81" s="6" t="s">
        <v>181</v>
      </c>
    </row>
    <row r="82" spans="1:14" ht="66" customHeight="1" x14ac:dyDescent="0.35">
      <c r="A82" s="14">
        <v>47</v>
      </c>
      <c r="B82" s="4" t="s">
        <v>100</v>
      </c>
      <c r="C82" s="9" t="s">
        <v>39</v>
      </c>
      <c r="D82" s="37">
        <v>44562</v>
      </c>
      <c r="E82" s="4" t="s">
        <v>195</v>
      </c>
      <c r="F82" s="33" t="s">
        <v>23</v>
      </c>
      <c r="G82" s="4" t="s">
        <v>32</v>
      </c>
      <c r="H82" s="40">
        <v>92024449</v>
      </c>
      <c r="I82" s="3">
        <v>3</v>
      </c>
      <c r="J82" s="44">
        <f>H82*I82</f>
        <v>276073347</v>
      </c>
      <c r="K82" s="44">
        <f t="shared" si="3"/>
        <v>276073347</v>
      </c>
      <c r="L82" s="4" t="s">
        <v>24</v>
      </c>
      <c r="M82" s="4" t="s">
        <v>25</v>
      </c>
      <c r="N82" s="6" t="s">
        <v>181</v>
      </c>
    </row>
    <row r="83" spans="1:14" ht="66" customHeight="1" x14ac:dyDescent="0.35">
      <c r="A83" s="14">
        <v>47</v>
      </c>
      <c r="B83" s="4" t="s">
        <v>100</v>
      </c>
      <c r="C83" s="9" t="s">
        <v>39</v>
      </c>
      <c r="D83" s="37">
        <v>44652</v>
      </c>
      <c r="E83" s="4" t="s">
        <v>194</v>
      </c>
      <c r="F83" s="33" t="s">
        <v>179</v>
      </c>
      <c r="G83" s="4" t="s">
        <v>32</v>
      </c>
      <c r="H83" s="40">
        <v>92024449</v>
      </c>
      <c r="I83" s="3">
        <v>9</v>
      </c>
      <c r="J83" s="44">
        <f t="shared" si="1"/>
        <v>828220041</v>
      </c>
      <c r="K83" s="44">
        <f t="shared" si="3"/>
        <v>828220041</v>
      </c>
      <c r="L83" s="4" t="s">
        <v>24</v>
      </c>
      <c r="M83" s="4" t="s">
        <v>25</v>
      </c>
      <c r="N83" s="6" t="s">
        <v>181</v>
      </c>
    </row>
    <row r="84" spans="1:14" s="21" customFormat="1" ht="126" customHeight="1" x14ac:dyDescent="0.35">
      <c r="A84" s="21">
        <v>48</v>
      </c>
      <c r="B84" s="4" t="s">
        <v>101</v>
      </c>
      <c r="C84" s="9" t="s">
        <v>93</v>
      </c>
      <c r="D84" s="37">
        <v>44562</v>
      </c>
      <c r="E84" s="4" t="s">
        <v>196</v>
      </c>
      <c r="F84" s="33" t="s">
        <v>23</v>
      </c>
      <c r="G84" s="4" t="s">
        <v>32</v>
      </c>
      <c r="H84" s="40">
        <v>64166667</v>
      </c>
      <c r="I84" s="3">
        <v>4</v>
      </c>
      <c r="J84" s="44">
        <f>H84*I84</f>
        <v>256666668</v>
      </c>
      <c r="K84" s="44">
        <f t="shared" si="3"/>
        <v>256666668</v>
      </c>
      <c r="L84" s="4" t="s">
        <v>24</v>
      </c>
      <c r="M84" s="4" t="s">
        <v>25</v>
      </c>
      <c r="N84" s="6" t="s">
        <v>181</v>
      </c>
    </row>
    <row r="85" spans="1:14" s="21" customFormat="1" ht="126" customHeight="1" x14ac:dyDescent="0.35">
      <c r="A85" s="21">
        <v>48</v>
      </c>
      <c r="B85" s="4" t="s">
        <v>101</v>
      </c>
      <c r="C85" s="9" t="s">
        <v>93</v>
      </c>
      <c r="D85" s="37">
        <v>44682</v>
      </c>
      <c r="E85" s="4" t="s">
        <v>205</v>
      </c>
      <c r="F85" s="33" t="s">
        <v>23</v>
      </c>
      <c r="G85" s="4" t="s">
        <v>32</v>
      </c>
      <c r="H85" s="40">
        <v>64166667</v>
      </c>
      <c r="I85" s="3" t="s">
        <v>205</v>
      </c>
      <c r="J85" s="44">
        <f>H85/2</f>
        <v>32083333.5</v>
      </c>
      <c r="K85" s="44">
        <f>J85</f>
        <v>32083333.5</v>
      </c>
      <c r="L85" s="4" t="s">
        <v>24</v>
      </c>
      <c r="M85" s="4" t="s">
        <v>25</v>
      </c>
      <c r="N85" s="6" t="s">
        <v>181</v>
      </c>
    </row>
    <row r="86" spans="1:14" s="21" customFormat="1" ht="126" customHeight="1" x14ac:dyDescent="0.35">
      <c r="A86" s="21">
        <v>48</v>
      </c>
      <c r="B86" s="4" t="s">
        <v>101</v>
      </c>
      <c r="C86" s="9" t="s">
        <v>93</v>
      </c>
      <c r="D86" s="37">
        <v>44652</v>
      </c>
      <c r="E86" s="4" t="s">
        <v>194</v>
      </c>
      <c r="F86" s="33" t="s">
        <v>179</v>
      </c>
      <c r="G86" s="4" t="s">
        <v>32</v>
      </c>
      <c r="H86" s="40">
        <v>64166667</v>
      </c>
      <c r="I86" s="3">
        <v>9</v>
      </c>
      <c r="J86" s="44">
        <f t="shared" si="1"/>
        <v>577500003</v>
      </c>
      <c r="K86" s="44">
        <f t="shared" si="3"/>
        <v>577500003</v>
      </c>
      <c r="L86" s="4" t="s">
        <v>24</v>
      </c>
      <c r="M86" s="4" t="s">
        <v>25</v>
      </c>
      <c r="N86" s="6" t="s">
        <v>181</v>
      </c>
    </row>
    <row r="87" spans="1:14" s="21" customFormat="1" ht="63" customHeight="1" x14ac:dyDescent="0.35">
      <c r="A87" s="21">
        <v>49</v>
      </c>
      <c r="B87" s="4" t="s">
        <v>112</v>
      </c>
      <c r="C87" s="9" t="s">
        <v>113</v>
      </c>
      <c r="D87" s="37">
        <v>44562</v>
      </c>
      <c r="E87" s="4" t="s">
        <v>129</v>
      </c>
      <c r="F87" s="33" t="s">
        <v>179</v>
      </c>
      <c r="G87" s="4" t="s">
        <v>32</v>
      </c>
      <c r="H87" s="40">
        <f>200000000/6</f>
        <v>33333333.333333332</v>
      </c>
      <c r="I87" s="3">
        <v>6</v>
      </c>
      <c r="J87" s="44">
        <f t="shared" si="1"/>
        <v>200000000</v>
      </c>
      <c r="K87" s="44">
        <f t="shared" ref="K87:K132" si="4">J87</f>
        <v>200000000</v>
      </c>
      <c r="L87" s="4" t="s">
        <v>24</v>
      </c>
      <c r="M87" s="4" t="s">
        <v>25</v>
      </c>
      <c r="N87" s="6" t="s">
        <v>181</v>
      </c>
    </row>
    <row r="88" spans="1:14" s="21" customFormat="1" ht="291" customHeight="1" x14ac:dyDescent="0.35">
      <c r="A88" s="21">
        <v>50</v>
      </c>
      <c r="B88" s="4" t="s">
        <v>204</v>
      </c>
      <c r="C88" s="9" t="s">
        <v>141</v>
      </c>
      <c r="D88" s="37">
        <v>44562</v>
      </c>
      <c r="E88" s="4" t="s">
        <v>195</v>
      </c>
      <c r="F88" s="33" t="s">
        <v>23</v>
      </c>
      <c r="G88" s="4" t="s">
        <v>32</v>
      </c>
      <c r="H88" s="40">
        <v>89000000</v>
      </c>
      <c r="I88" s="3">
        <v>3</v>
      </c>
      <c r="J88" s="44">
        <f t="shared" si="1"/>
        <v>267000000</v>
      </c>
      <c r="K88" s="44">
        <f t="shared" si="4"/>
        <v>267000000</v>
      </c>
      <c r="L88" s="4" t="s">
        <v>24</v>
      </c>
      <c r="M88" s="4" t="s">
        <v>25</v>
      </c>
      <c r="N88" s="6" t="s">
        <v>181</v>
      </c>
    </row>
    <row r="89" spans="1:14" s="21" customFormat="1" ht="291" customHeight="1" x14ac:dyDescent="0.35">
      <c r="A89" s="21">
        <v>50</v>
      </c>
      <c r="B89" s="4" t="s">
        <v>204</v>
      </c>
      <c r="C89" s="9" t="s">
        <v>141</v>
      </c>
      <c r="D89" s="37">
        <v>44562</v>
      </c>
      <c r="E89" s="4" t="s">
        <v>77</v>
      </c>
      <c r="F89" s="33" t="s">
        <v>23</v>
      </c>
      <c r="G89" s="4" t="s">
        <v>32</v>
      </c>
      <c r="H89" s="40">
        <v>89000000</v>
      </c>
      <c r="I89" s="3">
        <v>1</v>
      </c>
      <c r="J89" s="44">
        <f>H89*I89</f>
        <v>89000000</v>
      </c>
      <c r="K89" s="44">
        <f>J89</f>
        <v>89000000</v>
      </c>
      <c r="L89" s="4" t="s">
        <v>24</v>
      </c>
      <c r="M89" s="4" t="s">
        <v>25</v>
      </c>
      <c r="N89" s="6" t="s">
        <v>181</v>
      </c>
    </row>
    <row r="90" spans="1:14" s="21" customFormat="1" ht="409.5" customHeight="1" x14ac:dyDescent="0.35">
      <c r="A90" s="21">
        <v>50</v>
      </c>
      <c r="B90" s="4" t="s">
        <v>111</v>
      </c>
      <c r="C90" s="9" t="s">
        <v>141</v>
      </c>
      <c r="D90" s="37">
        <v>44562</v>
      </c>
      <c r="E90" s="4" t="s">
        <v>197</v>
      </c>
      <c r="F90" s="33" t="s">
        <v>179</v>
      </c>
      <c r="G90" s="4" t="s">
        <v>32</v>
      </c>
      <c r="H90" s="40">
        <v>89000000</v>
      </c>
      <c r="I90" s="3">
        <v>8</v>
      </c>
      <c r="J90" s="44">
        <f>H90*I90</f>
        <v>712000000</v>
      </c>
      <c r="K90" s="44">
        <f>J90</f>
        <v>712000000</v>
      </c>
      <c r="L90" s="4" t="s">
        <v>24</v>
      </c>
      <c r="M90" s="4" t="s">
        <v>25</v>
      </c>
      <c r="N90" s="6" t="s">
        <v>181</v>
      </c>
    </row>
    <row r="91" spans="1:14" s="21" customFormat="1" ht="80.25" customHeight="1" x14ac:dyDescent="0.35">
      <c r="A91" s="21">
        <v>51</v>
      </c>
      <c r="B91" s="4">
        <v>43231512</v>
      </c>
      <c r="C91" s="9" t="s">
        <v>126</v>
      </c>
      <c r="D91" s="37">
        <v>44562</v>
      </c>
      <c r="E91" s="4" t="s">
        <v>87</v>
      </c>
      <c r="F91" s="33" t="s">
        <v>23</v>
      </c>
      <c r="G91" s="4" t="s">
        <v>32</v>
      </c>
      <c r="H91" s="40">
        <v>5291667</v>
      </c>
      <c r="I91" s="3">
        <v>12</v>
      </c>
      <c r="J91" s="44">
        <f t="shared" si="1"/>
        <v>63500004</v>
      </c>
      <c r="K91" s="44">
        <f t="shared" si="4"/>
        <v>63500004</v>
      </c>
      <c r="L91" s="4" t="s">
        <v>24</v>
      </c>
      <c r="M91" s="4" t="s">
        <v>25</v>
      </c>
      <c r="N91" s="6" t="s">
        <v>181</v>
      </c>
    </row>
    <row r="92" spans="1:14" s="21" customFormat="1" ht="71.25" customHeight="1" x14ac:dyDescent="0.35">
      <c r="A92" s="21">
        <v>52</v>
      </c>
      <c r="B92" s="4">
        <v>43233205</v>
      </c>
      <c r="C92" s="9" t="s">
        <v>85</v>
      </c>
      <c r="D92" s="37">
        <v>44562</v>
      </c>
      <c r="E92" s="4" t="s">
        <v>77</v>
      </c>
      <c r="F92" s="33" t="s">
        <v>23</v>
      </c>
      <c r="G92" s="4" t="s">
        <v>32</v>
      </c>
      <c r="H92" s="40">
        <v>20000000</v>
      </c>
      <c r="I92" s="3">
        <v>1</v>
      </c>
      <c r="J92" s="44">
        <f t="shared" si="1"/>
        <v>20000000</v>
      </c>
      <c r="K92" s="44">
        <f t="shared" si="4"/>
        <v>20000000</v>
      </c>
      <c r="L92" s="4" t="s">
        <v>24</v>
      </c>
      <c r="M92" s="4" t="s">
        <v>25</v>
      </c>
      <c r="N92" s="6" t="s">
        <v>181</v>
      </c>
    </row>
    <row r="93" spans="1:14" s="21" customFormat="1" ht="92.25" customHeight="1" x14ac:dyDescent="0.35">
      <c r="A93" s="21">
        <v>53</v>
      </c>
      <c r="B93" s="4" t="s">
        <v>76</v>
      </c>
      <c r="C93" s="9" t="s">
        <v>41</v>
      </c>
      <c r="D93" s="37">
        <v>44562</v>
      </c>
      <c r="E93" s="4" t="s">
        <v>87</v>
      </c>
      <c r="F93" s="33" t="s">
        <v>23</v>
      </c>
      <c r="G93" s="4" t="s">
        <v>32</v>
      </c>
      <c r="H93" s="40">
        <v>13000000</v>
      </c>
      <c r="I93" s="3">
        <v>12</v>
      </c>
      <c r="J93" s="44">
        <f t="shared" si="1"/>
        <v>156000000</v>
      </c>
      <c r="K93" s="44">
        <f t="shared" si="4"/>
        <v>156000000</v>
      </c>
      <c r="L93" s="4" t="s">
        <v>24</v>
      </c>
      <c r="M93" s="4" t="s">
        <v>25</v>
      </c>
      <c r="N93" s="6" t="s">
        <v>181</v>
      </c>
    </row>
    <row r="94" spans="1:14" s="21" customFormat="1" ht="93" customHeight="1" x14ac:dyDescent="0.35">
      <c r="A94" s="21">
        <v>54</v>
      </c>
      <c r="B94" s="4" t="s">
        <v>102</v>
      </c>
      <c r="C94" s="9" t="s">
        <v>42</v>
      </c>
      <c r="D94" s="37">
        <v>44562</v>
      </c>
      <c r="E94" s="4" t="s">
        <v>87</v>
      </c>
      <c r="F94" s="33" t="s">
        <v>23</v>
      </c>
      <c r="G94" s="4" t="s">
        <v>32</v>
      </c>
      <c r="H94" s="40">
        <v>17000000</v>
      </c>
      <c r="I94" s="3">
        <v>12</v>
      </c>
      <c r="J94" s="44">
        <f t="shared" si="1"/>
        <v>204000000</v>
      </c>
      <c r="K94" s="44">
        <f t="shared" si="4"/>
        <v>204000000</v>
      </c>
      <c r="L94" s="4" t="s">
        <v>24</v>
      </c>
      <c r="M94" s="4" t="s">
        <v>25</v>
      </c>
      <c r="N94" s="6" t="s">
        <v>181</v>
      </c>
    </row>
    <row r="95" spans="1:14" s="21" customFormat="1" ht="156.75" customHeight="1" x14ac:dyDescent="0.35">
      <c r="A95" s="21">
        <v>55</v>
      </c>
      <c r="B95" s="4" t="s">
        <v>43</v>
      </c>
      <c r="C95" s="9" t="s">
        <v>44</v>
      </c>
      <c r="D95" s="37">
        <v>44562</v>
      </c>
      <c r="E95" s="4" t="s">
        <v>88</v>
      </c>
      <c r="F95" s="33" t="s">
        <v>23</v>
      </c>
      <c r="G95" s="4" t="s">
        <v>32</v>
      </c>
      <c r="H95" s="40">
        <f>8000000/11</f>
        <v>727272.72727272729</v>
      </c>
      <c r="I95" s="3">
        <v>11</v>
      </c>
      <c r="J95" s="44">
        <f t="shared" si="1"/>
        <v>8000000</v>
      </c>
      <c r="K95" s="44">
        <f t="shared" si="4"/>
        <v>8000000</v>
      </c>
      <c r="L95" s="4" t="s">
        <v>24</v>
      </c>
      <c r="M95" s="4" t="s">
        <v>25</v>
      </c>
      <c r="N95" s="6" t="s">
        <v>181</v>
      </c>
    </row>
    <row r="96" spans="1:14" s="21" customFormat="1" ht="67.5" customHeight="1" x14ac:dyDescent="0.35">
      <c r="A96" s="21">
        <v>56</v>
      </c>
      <c r="B96" s="4" t="s">
        <v>103</v>
      </c>
      <c r="C96" s="9" t="s">
        <v>73</v>
      </c>
      <c r="D96" s="37">
        <v>44562</v>
      </c>
      <c r="E96" s="4" t="s">
        <v>130</v>
      </c>
      <c r="F96" s="33" t="s">
        <v>23</v>
      </c>
      <c r="G96" s="4" t="s">
        <v>32</v>
      </c>
      <c r="H96" s="40">
        <f>34501100/10</f>
        <v>3450110</v>
      </c>
      <c r="I96" s="3">
        <v>10</v>
      </c>
      <c r="J96" s="44">
        <f t="shared" si="1"/>
        <v>34501100</v>
      </c>
      <c r="K96" s="44">
        <f t="shared" si="4"/>
        <v>34501100</v>
      </c>
      <c r="L96" s="4" t="s">
        <v>24</v>
      </c>
      <c r="M96" s="4" t="s">
        <v>25</v>
      </c>
      <c r="N96" s="6" t="s">
        <v>181</v>
      </c>
    </row>
    <row r="97" spans="1:14" s="21" customFormat="1" ht="67.5" customHeight="1" x14ac:dyDescent="0.35">
      <c r="A97" s="21">
        <v>57</v>
      </c>
      <c r="B97" s="4">
        <v>93141506</v>
      </c>
      <c r="C97" s="9" t="s">
        <v>45</v>
      </c>
      <c r="D97" s="37">
        <v>44562</v>
      </c>
      <c r="E97" s="4" t="s">
        <v>88</v>
      </c>
      <c r="F97" s="33" t="s">
        <v>23</v>
      </c>
      <c r="G97" s="4" t="s">
        <v>32</v>
      </c>
      <c r="H97" s="40">
        <f>122712600/11</f>
        <v>11155690.909090908</v>
      </c>
      <c r="I97" s="3">
        <v>11</v>
      </c>
      <c r="J97" s="44">
        <f t="shared" si="1"/>
        <v>122712599.99999999</v>
      </c>
      <c r="K97" s="44">
        <f t="shared" si="4"/>
        <v>122712599.99999999</v>
      </c>
      <c r="L97" s="4" t="s">
        <v>24</v>
      </c>
      <c r="M97" s="4" t="s">
        <v>25</v>
      </c>
      <c r="N97" s="6" t="s">
        <v>181</v>
      </c>
    </row>
    <row r="98" spans="1:14" s="21" customFormat="1" ht="68.25" customHeight="1" x14ac:dyDescent="0.35">
      <c r="A98" s="21">
        <v>58</v>
      </c>
      <c r="B98" s="4" t="s">
        <v>56</v>
      </c>
      <c r="C98" s="9" t="s">
        <v>84</v>
      </c>
      <c r="D98" s="37">
        <v>44562</v>
      </c>
      <c r="E98" s="4" t="s">
        <v>31</v>
      </c>
      <c r="F98" s="33" t="s">
        <v>23</v>
      </c>
      <c r="G98" s="4" t="s">
        <v>32</v>
      </c>
      <c r="H98" s="40">
        <v>18000000</v>
      </c>
      <c r="I98" s="3">
        <v>12</v>
      </c>
      <c r="J98" s="44">
        <f t="shared" si="1"/>
        <v>216000000</v>
      </c>
      <c r="K98" s="44">
        <f t="shared" si="4"/>
        <v>216000000</v>
      </c>
      <c r="L98" s="4" t="s">
        <v>24</v>
      </c>
      <c r="M98" s="4" t="s">
        <v>25</v>
      </c>
      <c r="N98" s="6" t="s">
        <v>181</v>
      </c>
    </row>
    <row r="99" spans="1:14" s="21" customFormat="1" ht="76.5" customHeight="1" x14ac:dyDescent="0.35">
      <c r="A99" s="21">
        <v>59</v>
      </c>
      <c r="B99" s="4" t="s">
        <v>127</v>
      </c>
      <c r="C99" s="9" t="s">
        <v>128</v>
      </c>
      <c r="D99" s="37">
        <v>44562</v>
      </c>
      <c r="E99" s="4" t="s">
        <v>131</v>
      </c>
      <c r="F99" s="33" t="s">
        <v>23</v>
      </c>
      <c r="G99" s="4" t="s">
        <v>32</v>
      </c>
      <c r="H99" s="40">
        <f>20000000/8</f>
        <v>2500000</v>
      </c>
      <c r="I99" s="3">
        <v>8</v>
      </c>
      <c r="J99" s="44">
        <f t="shared" si="1"/>
        <v>20000000</v>
      </c>
      <c r="K99" s="44">
        <f t="shared" si="4"/>
        <v>20000000</v>
      </c>
      <c r="L99" s="4" t="s">
        <v>24</v>
      </c>
      <c r="M99" s="4" t="s">
        <v>25</v>
      </c>
      <c r="N99" s="6" t="s">
        <v>181</v>
      </c>
    </row>
    <row r="100" spans="1:14" s="21" customFormat="1" ht="175.5" customHeight="1" x14ac:dyDescent="0.35">
      <c r="A100" s="21">
        <v>60</v>
      </c>
      <c r="B100" s="4" t="s">
        <v>94</v>
      </c>
      <c r="C100" s="9" t="s">
        <v>46</v>
      </c>
      <c r="D100" s="37">
        <v>44562</v>
      </c>
      <c r="E100" s="4" t="s">
        <v>88</v>
      </c>
      <c r="F100" s="33" t="s">
        <v>23</v>
      </c>
      <c r="G100" s="4" t="s">
        <v>32</v>
      </c>
      <c r="H100" s="40">
        <f>17000000/11</f>
        <v>1545454.5454545454</v>
      </c>
      <c r="I100" s="3">
        <v>11</v>
      </c>
      <c r="J100" s="44">
        <f t="shared" si="1"/>
        <v>17000000</v>
      </c>
      <c r="K100" s="44">
        <f t="shared" si="4"/>
        <v>17000000</v>
      </c>
      <c r="L100" s="4" t="s">
        <v>24</v>
      </c>
      <c r="M100" s="4" t="s">
        <v>25</v>
      </c>
      <c r="N100" s="6" t="s">
        <v>181</v>
      </c>
    </row>
    <row r="101" spans="1:14" s="21" customFormat="1" ht="73.5" customHeight="1" x14ac:dyDescent="0.35">
      <c r="A101" s="21">
        <v>61</v>
      </c>
      <c r="B101" s="4" t="s">
        <v>232</v>
      </c>
      <c r="C101" s="9" t="s">
        <v>47</v>
      </c>
      <c r="D101" s="37">
        <v>44562</v>
      </c>
      <c r="E101" s="4" t="s">
        <v>87</v>
      </c>
      <c r="F101" s="33" t="s">
        <v>23</v>
      </c>
      <c r="G101" s="4" t="s">
        <v>32</v>
      </c>
      <c r="H101" s="40">
        <v>10000000</v>
      </c>
      <c r="I101" s="3">
        <v>12</v>
      </c>
      <c r="J101" s="44">
        <f t="shared" si="1"/>
        <v>120000000</v>
      </c>
      <c r="K101" s="44">
        <f t="shared" si="4"/>
        <v>120000000</v>
      </c>
      <c r="L101" s="4" t="s">
        <v>24</v>
      </c>
      <c r="M101" s="4" t="s">
        <v>25</v>
      </c>
      <c r="N101" s="6" t="s">
        <v>181</v>
      </c>
    </row>
    <row r="102" spans="1:14" s="21" customFormat="1" ht="118.5" customHeight="1" x14ac:dyDescent="0.35">
      <c r="A102" s="21">
        <v>62</v>
      </c>
      <c r="B102" s="4" t="s">
        <v>117</v>
      </c>
      <c r="C102" s="9" t="s">
        <v>114</v>
      </c>
      <c r="D102" s="37">
        <v>44562</v>
      </c>
      <c r="E102" s="4" t="s">
        <v>31</v>
      </c>
      <c r="F102" s="33" t="s">
        <v>23</v>
      </c>
      <c r="G102" s="4" t="s">
        <v>32</v>
      </c>
      <c r="H102" s="40">
        <v>17000000</v>
      </c>
      <c r="I102" s="3">
        <v>12</v>
      </c>
      <c r="J102" s="44">
        <f t="shared" si="1"/>
        <v>204000000</v>
      </c>
      <c r="K102" s="44">
        <f t="shared" si="4"/>
        <v>204000000</v>
      </c>
      <c r="L102" s="4" t="s">
        <v>24</v>
      </c>
      <c r="M102" s="4" t="s">
        <v>25</v>
      </c>
      <c r="N102" s="6" t="s">
        <v>181</v>
      </c>
    </row>
    <row r="103" spans="1:14" s="21" customFormat="1" ht="65.25" customHeight="1" x14ac:dyDescent="0.35">
      <c r="A103" s="21">
        <v>63</v>
      </c>
      <c r="B103" s="4" t="s">
        <v>95</v>
      </c>
      <c r="C103" s="9" t="s">
        <v>60</v>
      </c>
      <c r="D103" s="37">
        <v>44562</v>
      </c>
      <c r="E103" s="4" t="s">
        <v>88</v>
      </c>
      <c r="F103" s="33" t="s">
        <v>23</v>
      </c>
      <c r="G103" s="4" t="s">
        <v>32</v>
      </c>
      <c r="H103" s="40">
        <v>4166667</v>
      </c>
      <c r="I103" s="3">
        <v>11</v>
      </c>
      <c r="J103" s="44">
        <f t="shared" si="1"/>
        <v>45833337</v>
      </c>
      <c r="K103" s="44">
        <f t="shared" si="4"/>
        <v>45833337</v>
      </c>
      <c r="L103" s="4" t="s">
        <v>24</v>
      </c>
      <c r="M103" s="4" t="s">
        <v>25</v>
      </c>
      <c r="N103" s="6" t="s">
        <v>181</v>
      </c>
    </row>
    <row r="104" spans="1:14" s="21" customFormat="1" ht="63" customHeight="1" x14ac:dyDescent="0.35">
      <c r="A104" s="21">
        <v>64</v>
      </c>
      <c r="B104" s="4">
        <v>47121701</v>
      </c>
      <c r="C104" s="9" t="s">
        <v>110</v>
      </c>
      <c r="D104" s="37">
        <v>44562</v>
      </c>
      <c r="E104" s="4" t="s">
        <v>31</v>
      </c>
      <c r="F104" s="33" t="s">
        <v>23</v>
      </c>
      <c r="G104" s="4" t="s">
        <v>32</v>
      </c>
      <c r="H104" s="40">
        <v>10000000</v>
      </c>
      <c r="I104" s="3">
        <v>12</v>
      </c>
      <c r="J104" s="44">
        <f t="shared" si="1"/>
        <v>120000000</v>
      </c>
      <c r="K104" s="44">
        <f t="shared" si="4"/>
        <v>120000000</v>
      </c>
      <c r="L104" s="4" t="s">
        <v>24</v>
      </c>
      <c r="M104" s="4" t="s">
        <v>25</v>
      </c>
      <c r="N104" s="6" t="s">
        <v>181</v>
      </c>
    </row>
    <row r="105" spans="1:14" s="21" customFormat="1" ht="72.5" x14ac:dyDescent="0.35">
      <c r="A105" s="21">
        <v>65</v>
      </c>
      <c r="B105" s="4" t="s">
        <v>96</v>
      </c>
      <c r="C105" s="9" t="s">
        <v>48</v>
      </c>
      <c r="D105" s="37">
        <v>44562</v>
      </c>
      <c r="E105" s="4" t="s">
        <v>87</v>
      </c>
      <c r="F105" s="33" t="s">
        <v>23</v>
      </c>
      <c r="G105" s="4" t="s">
        <v>32</v>
      </c>
      <c r="H105" s="40">
        <v>5000000</v>
      </c>
      <c r="I105" s="3">
        <v>12</v>
      </c>
      <c r="J105" s="44">
        <f t="shared" si="1"/>
        <v>60000000</v>
      </c>
      <c r="K105" s="44">
        <f t="shared" si="4"/>
        <v>60000000</v>
      </c>
      <c r="L105" s="4" t="s">
        <v>24</v>
      </c>
      <c r="M105" s="4" t="s">
        <v>25</v>
      </c>
      <c r="N105" s="6" t="s">
        <v>181</v>
      </c>
    </row>
    <row r="106" spans="1:14" s="21" customFormat="1" ht="63" customHeight="1" x14ac:dyDescent="0.35">
      <c r="A106" s="21">
        <v>66</v>
      </c>
      <c r="B106" s="4" t="s">
        <v>118</v>
      </c>
      <c r="C106" s="9" t="s">
        <v>119</v>
      </c>
      <c r="D106" s="37">
        <v>44562</v>
      </c>
      <c r="E106" s="4" t="s">
        <v>31</v>
      </c>
      <c r="F106" s="33" t="s">
        <v>23</v>
      </c>
      <c r="G106" s="4" t="s">
        <v>32</v>
      </c>
      <c r="H106" s="40">
        <v>2500000</v>
      </c>
      <c r="I106" s="3">
        <v>12</v>
      </c>
      <c r="J106" s="44">
        <f t="shared" ref="J106:J133" si="5">H106*I106</f>
        <v>30000000</v>
      </c>
      <c r="K106" s="44">
        <f t="shared" si="4"/>
        <v>30000000</v>
      </c>
      <c r="L106" s="4" t="s">
        <v>24</v>
      </c>
      <c r="M106" s="4" t="s">
        <v>25</v>
      </c>
      <c r="N106" s="6" t="s">
        <v>181</v>
      </c>
    </row>
    <row r="107" spans="1:14" s="21" customFormat="1" ht="73.5" customHeight="1" x14ac:dyDescent="0.35">
      <c r="A107" s="21">
        <v>67</v>
      </c>
      <c r="B107" s="4" t="s">
        <v>62</v>
      </c>
      <c r="C107" s="9" t="s">
        <v>61</v>
      </c>
      <c r="D107" s="37">
        <v>44562</v>
      </c>
      <c r="E107" s="4" t="s">
        <v>31</v>
      </c>
      <c r="F107" s="33" t="s">
        <v>23</v>
      </c>
      <c r="G107" s="4" t="s">
        <v>32</v>
      </c>
      <c r="H107" s="40">
        <v>166667</v>
      </c>
      <c r="I107" s="3">
        <v>12</v>
      </c>
      <c r="J107" s="44">
        <f t="shared" si="5"/>
        <v>2000004</v>
      </c>
      <c r="K107" s="44">
        <f t="shared" si="4"/>
        <v>2000004</v>
      </c>
      <c r="L107" s="4" t="s">
        <v>24</v>
      </c>
      <c r="M107" s="4" t="s">
        <v>25</v>
      </c>
      <c r="N107" s="6" t="s">
        <v>181</v>
      </c>
    </row>
    <row r="108" spans="1:14" s="21" customFormat="1" ht="68.25" customHeight="1" x14ac:dyDescent="0.35">
      <c r="A108" s="21">
        <v>68</v>
      </c>
      <c r="B108" s="4" t="s">
        <v>68</v>
      </c>
      <c r="C108" s="9" t="s">
        <v>49</v>
      </c>
      <c r="D108" s="37">
        <v>44562</v>
      </c>
      <c r="E108" s="4" t="s">
        <v>31</v>
      </c>
      <c r="F108" s="33" t="s">
        <v>23</v>
      </c>
      <c r="G108" s="4" t="s">
        <v>32</v>
      </c>
      <c r="H108" s="40">
        <v>1000000</v>
      </c>
      <c r="I108" s="3">
        <v>12</v>
      </c>
      <c r="J108" s="44">
        <f t="shared" si="5"/>
        <v>12000000</v>
      </c>
      <c r="K108" s="44">
        <f t="shared" si="4"/>
        <v>12000000</v>
      </c>
      <c r="L108" s="4" t="s">
        <v>24</v>
      </c>
      <c r="M108" s="4" t="s">
        <v>25</v>
      </c>
      <c r="N108" s="6" t="s">
        <v>181</v>
      </c>
    </row>
    <row r="109" spans="1:14" s="21" customFormat="1" ht="315" customHeight="1" x14ac:dyDescent="0.35">
      <c r="A109" s="21">
        <v>70</v>
      </c>
      <c r="B109" s="4" t="s">
        <v>83</v>
      </c>
      <c r="C109" s="11" t="s">
        <v>50</v>
      </c>
      <c r="D109" s="37">
        <v>44593</v>
      </c>
      <c r="E109" s="4" t="s">
        <v>198</v>
      </c>
      <c r="F109" s="33" t="s">
        <v>23</v>
      </c>
      <c r="G109" s="4" t="s">
        <v>32</v>
      </c>
      <c r="H109" s="40">
        <v>270000000</v>
      </c>
      <c r="I109" s="3">
        <v>2</v>
      </c>
      <c r="J109" s="44">
        <f>H109*I109</f>
        <v>540000000</v>
      </c>
      <c r="K109" s="44">
        <f>J109</f>
        <v>540000000</v>
      </c>
      <c r="L109" s="4" t="s">
        <v>24</v>
      </c>
      <c r="M109" s="4" t="s">
        <v>25</v>
      </c>
      <c r="N109" s="6" t="s">
        <v>181</v>
      </c>
    </row>
    <row r="110" spans="1:14" s="21" customFormat="1" ht="283" customHeight="1" x14ac:dyDescent="0.35">
      <c r="A110" s="21">
        <v>70</v>
      </c>
      <c r="B110" s="4" t="s">
        <v>83</v>
      </c>
      <c r="C110" s="11" t="s">
        <v>50</v>
      </c>
      <c r="D110" s="37">
        <v>44652</v>
      </c>
      <c r="E110" s="4" t="s">
        <v>130</v>
      </c>
      <c r="F110" s="33" t="s">
        <v>179</v>
      </c>
      <c r="G110" s="4" t="s">
        <v>32</v>
      </c>
      <c r="H110" s="40">
        <v>270000000</v>
      </c>
      <c r="I110" s="3">
        <v>10</v>
      </c>
      <c r="J110" s="44">
        <f t="shared" si="5"/>
        <v>2700000000</v>
      </c>
      <c r="K110" s="44">
        <f t="shared" si="4"/>
        <v>2700000000</v>
      </c>
      <c r="L110" s="4" t="s">
        <v>24</v>
      </c>
      <c r="M110" s="4" t="s">
        <v>25</v>
      </c>
      <c r="N110" s="6" t="s">
        <v>181</v>
      </c>
    </row>
    <row r="111" spans="1:14" s="21" customFormat="1" ht="323.14999999999998" customHeight="1" x14ac:dyDescent="0.35">
      <c r="A111" s="21">
        <v>71</v>
      </c>
      <c r="B111" s="4" t="s">
        <v>135</v>
      </c>
      <c r="C111" s="11" t="s">
        <v>80</v>
      </c>
      <c r="D111" s="37">
        <v>44593</v>
      </c>
      <c r="E111" s="4" t="s">
        <v>199</v>
      </c>
      <c r="F111" s="33" t="s">
        <v>23</v>
      </c>
      <c r="G111" s="4" t="s">
        <v>32</v>
      </c>
      <c r="H111" s="40">
        <v>100000000</v>
      </c>
      <c r="I111" s="3">
        <v>2</v>
      </c>
      <c r="J111" s="44">
        <f>H111*I111</f>
        <v>200000000</v>
      </c>
      <c r="K111" s="44">
        <f>J111</f>
        <v>200000000</v>
      </c>
      <c r="L111" s="4" t="s">
        <v>24</v>
      </c>
      <c r="M111" s="4" t="s">
        <v>25</v>
      </c>
      <c r="N111" s="6" t="s">
        <v>181</v>
      </c>
    </row>
    <row r="112" spans="1:14" s="21" customFormat="1" ht="409.5" customHeight="1" x14ac:dyDescent="0.35">
      <c r="A112" s="21">
        <v>71</v>
      </c>
      <c r="B112" s="4" t="s">
        <v>135</v>
      </c>
      <c r="C112" s="11" t="s">
        <v>80</v>
      </c>
      <c r="D112" s="37">
        <v>44652</v>
      </c>
      <c r="E112" s="4" t="s">
        <v>200</v>
      </c>
      <c r="F112" s="33" t="s">
        <v>179</v>
      </c>
      <c r="G112" s="4" t="s">
        <v>32</v>
      </c>
      <c r="H112" s="40">
        <v>100000000</v>
      </c>
      <c r="I112" s="3">
        <v>9</v>
      </c>
      <c r="J112" s="44">
        <f t="shared" si="5"/>
        <v>900000000</v>
      </c>
      <c r="K112" s="44">
        <f t="shared" si="4"/>
        <v>900000000</v>
      </c>
      <c r="L112" s="4" t="s">
        <v>24</v>
      </c>
      <c r="M112" s="4" t="s">
        <v>25</v>
      </c>
      <c r="N112" s="6" t="s">
        <v>181</v>
      </c>
    </row>
    <row r="113" spans="1:14" s="21" customFormat="1" ht="72.5" x14ac:dyDescent="0.35">
      <c r="A113" s="21">
        <v>72</v>
      </c>
      <c r="B113" s="4" t="s">
        <v>104</v>
      </c>
      <c r="C113" s="11" t="s">
        <v>51</v>
      </c>
      <c r="D113" s="37">
        <v>44593</v>
      </c>
      <c r="E113" s="4" t="s">
        <v>198</v>
      </c>
      <c r="F113" s="33" t="s">
        <v>23</v>
      </c>
      <c r="G113" s="4" t="s">
        <v>32</v>
      </c>
      <c r="H113" s="40">
        <v>91666667</v>
      </c>
      <c r="I113" s="3">
        <v>2</v>
      </c>
      <c r="J113" s="44">
        <f>H113*I113</f>
        <v>183333334</v>
      </c>
      <c r="K113" s="44">
        <f>J113</f>
        <v>183333334</v>
      </c>
      <c r="L113" s="4" t="s">
        <v>24</v>
      </c>
      <c r="M113" s="4" t="s">
        <v>25</v>
      </c>
      <c r="N113" s="6" t="s">
        <v>181</v>
      </c>
    </row>
    <row r="114" spans="1:14" s="21" customFormat="1" ht="72.5" x14ac:dyDescent="0.35">
      <c r="A114" s="21">
        <v>72</v>
      </c>
      <c r="B114" s="4" t="s">
        <v>104</v>
      </c>
      <c r="C114" s="11" t="s">
        <v>51</v>
      </c>
      <c r="D114" s="37">
        <v>44652</v>
      </c>
      <c r="E114" s="4" t="s">
        <v>194</v>
      </c>
      <c r="F114" s="33" t="s">
        <v>179</v>
      </c>
      <c r="G114" s="4" t="s">
        <v>32</v>
      </c>
      <c r="H114" s="40">
        <v>91666667</v>
      </c>
      <c r="I114" s="3">
        <v>9</v>
      </c>
      <c r="J114" s="44">
        <f t="shared" si="5"/>
        <v>825000003</v>
      </c>
      <c r="K114" s="44">
        <f t="shared" si="4"/>
        <v>825000003</v>
      </c>
      <c r="L114" s="4" t="s">
        <v>24</v>
      </c>
      <c r="M114" s="4" t="s">
        <v>25</v>
      </c>
      <c r="N114" s="6" t="s">
        <v>181</v>
      </c>
    </row>
    <row r="115" spans="1:14" s="21" customFormat="1" ht="101.5" x14ac:dyDescent="0.35">
      <c r="A115" s="21">
        <v>73</v>
      </c>
      <c r="B115" s="4" t="s">
        <v>105</v>
      </c>
      <c r="C115" s="11" t="s">
        <v>52</v>
      </c>
      <c r="D115" s="37">
        <v>44562</v>
      </c>
      <c r="E115" s="4" t="s">
        <v>198</v>
      </c>
      <c r="F115" s="33" t="s">
        <v>23</v>
      </c>
      <c r="G115" s="4" t="s">
        <v>32</v>
      </c>
      <c r="H115" s="40">
        <v>70095431.5</v>
      </c>
      <c r="I115" s="3">
        <v>2</v>
      </c>
      <c r="J115" s="44">
        <f>H115*I115</f>
        <v>140190863</v>
      </c>
      <c r="K115" s="44">
        <f>J115</f>
        <v>140190863</v>
      </c>
      <c r="L115" s="4" t="s">
        <v>24</v>
      </c>
      <c r="M115" s="4" t="s">
        <v>25</v>
      </c>
      <c r="N115" s="6" t="s">
        <v>181</v>
      </c>
    </row>
    <row r="116" spans="1:14" s="21" customFormat="1" ht="101.5" x14ac:dyDescent="0.35">
      <c r="A116" s="21">
        <v>73</v>
      </c>
      <c r="B116" s="4" t="s">
        <v>105</v>
      </c>
      <c r="C116" s="11" t="s">
        <v>52</v>
      </c>
      <c r="D116" s="37">
        <v>44562</v>
      </c>
      <c r="E116" s="4" t="s">
        <v>130</v>
      </c>
      <c r="F116" s="33" t="s">
        <v>179</v>
      </c>
      <c r="G116" s="4" t="s">
        <v>32</v>
      </c>
      <c r="H116" s="40">
        <v>70095431.5</v>
      </c>
      <c r="I116" s="3">
        <v>10</v>
      </c>
      <c r="J116" s="44">
        <f t="shared" si="5"/>
        <v>700954315</v>
      </c>
      <c r="K116" s="44">
        <f t="shared" si="4"/>
        <v>700954315</v>
      </c>
      <c r="L116" s="4" t="s">
        <v>24</v>
      </c>
      <c r="M116" s="4" t="s">
        <v>25</v>
      </c>
      <c r="N116" s="6" t="s">
        <v>181</v>
      </c>
    </row>
    <row r="117" spans="1:14" s="21" customFormat="1" ht="409.5" customHeight="1" x14ac:dyDescent="0.35">
      <c r="A117" s="21">
        <v>74</v>
      </c>
      <c r="B117" s="4" t="s">
        <v>133</v>
      </c>
      <c r="C117" s="11" t="s">
        <v>90</v>
      </c>
      <c r="D117" s="37">
        <v>44562</v>
      </c>
      <c r="E117" s="4" t="s">
        <v>31</v>
      </c>
      <c r="F117" s="33" t="s">
        <v>179</v>
      </c>
      <c r="G117" s="4" t="s">
        <v>32</v>
      </c>
      <c r="H117" s="40">
        <v>75000000</v>
      </c>
      <c r="I117" s="3">
        <v>12</v>
      </c>
      <c r="J117" s="44">
        <f t="shared" si="5"/>
        <v>900000000</v>
      </c>
      <c r="K117" s="44">
        <f t="shared" si="4"/>
        <v>900000000</v>
      </c>
      <c r="L117" s="4" t="s">
        <v>24</v>
      </c>
      <c r="M117" s="4" t="s">
        <v>25</v>
      </c>
      <c r="N117" s="6" t="s">
        <v>181</v>
      </c>
    </row>
    <row r="118" spans="1:14" s="21" customFormat="1" ht="101.5" x14ac:dyDescent="0.35">
      <c r="A118" s="21">
        <v>75</v>
      </c>
      <c r="B118" s="4" t="s">
        <v>63</v>
      </c>
      <c r="C118" s="11" t="s">
        <v>148</v>
      </c>
      <c r="D118" s="37">
        <v>44562</v>
      </c>
      <c r="E118" s="4" t="s">
        <v>201</v>
      </c>
      <c r="F118" s="33" t="s">
        <v>23</v>
      </c>
      <c r="G118" s="4" t="s">
        <v>32</v>
      </c>
      <c r="H118" s="40">
        <v>70000000</v>
      </c>
      <c r="I118" s="3">
        <v>6</v>
      </c>
      <c r="J118" s="44">
        <f>H118*I118</f>
        <v>420000000</v>
      </c>
      <c r="K118" s="44">
        <f>J118</f>
        <v>420000000</v>
      </c>
      <c r="L118" s="4" t="s">
        <v>24</v>
      </c>
      <c r="M118" s="4" t="s">
        <v>25</v>
      </c>
      <c r="N118" s="6" t="s">
        <v>181</v>
      </c>
    </row>
    <row r="119" spans="1:14" s="21" customFormat="1" ht="101.5" x14ac:dyDescent="0.35">
      <c r="A119" s="21">
        <v>75</v>
      </c>
      <c r="B119" s="4" t="s">
        <v>63</v>
      </c>
      <c r="C119" s="11" t="s">
        <v>148</v>
      </c>
      <c r="D119" s="37">
        <v>44743</v>
      </c>
      <c r="E119" s="4" t="s">
        <v>201</v>
      </c>
      <c r="F119" s="33" t="s">
        <v>179</v>
      </c>
      <c r="G119" s="4" t="s">
        <v>32</v>
      </c>
      <c r="H119" s="40">
        <v>70000000</v>
      </c>
      <c r="I119" s="3">
        <v>6</v>
      </c>
      <c r="J119" s="44">
        <f t="shared" si="5"/>
        <v>420000000</v>
      </c>
      <c r="K119" s="44">
        <f t="shared" si="4"/>
        <v>420000000</v>
      </c>
      <c r="L119" s="4" t="s">
        <v>24</v>
      </c>
      <c r="M119" s="4" t="s">
        <v>25</v>
      </c>
      <c r="N119" s="6" t="s">
        <v>181</v>
      </c>
    </row>
    <row r="120" spans="1:14" s="21" customFormat="1" ht="46.5" x14ac:dyDescent="0.35">
      <c r="A120" s="21">
        <v>76</v>
      </c>
      <c r="B120" s="4">
        <v>12161503</v>
      </c>
      <c r="C120" s="11" t="s">
        <v>149</v>
      </c>
      <c r="D120" s="37">
        <v>44562</v>
      </c>
      <c r="E120" s="4" t="s">
        <v>198</v>
      </c>
      <c r="F120" s="33" t="s">
        <v>23</v>
      </c>
      <c r="G120" s="4" t="s">
        <v>32</v>
      </c>
      <c r="H120" s="40">
        <v>90000000</v>
      </c>
      <c r="I120" s="3">
        <v>2</v>
      </c>
      <c r="J120" s="44">
        <f t="shared" si="5"/>
        <v>180000000</v>
      </c>
      <c r="K120" s="44">
        <f>J120</f>
        <v>180000000</v>
      </c>
      <c r="L120" s="4" t="s">
        <v>24</v>
      </c>
      <c r="M120" s="4" t="s">
        <v>25</v>
      </c>
      <c r="N120" s="6" t="s">
        <v>181</v>
      </c>
    </row>
    <row r="121" spans="1:14" s="21" customFormat="1" ht="46.5" x14ac:dyDescent="0.35">
      <c r="A121" s="21">
        <v>76</v>
      </c>
      <c r="B121" s="4">
        <v>12161503</v>
      </c>
      <c r="C121" s="11" t="s">
        <v>149</v>
      </c>
      <c r="D121" s="37">
        <v>44621</v>
      </c>
      <c r="E121" s="4" t="s">
        <v>130</v>
      </c>
      <c r="F121" s="33" t="s">
        <v>179</v>
      </c>
      <c r="G121" s="4" t="s">
        <v>32</v>
      </c>
      <c r="H121" s="40">
        <v>90000000</v>
      </c>
      <c r="I121" s="3">
        <v>10</v>
      </c>
      <c r="J121" s="44">
        <f>H121*I121</f>
        <v>900000000</v>
      </c>
      <c r="K121" s="44">
        <f t="shared" si="4"/>
        <v>900000000</v>
      </c>
      <c r="L121" s="4" t="s">
        <v>24</v>
      </c>
      <c r="M121" s="4" t="s">
        <v>25</v>
      </c>
      <c r="N121" s="6" t="s">
        <v>181</v>
      </c>
    </row>
    <row r="122" spans="1:14" s="21" customFormat="1" ht="174" x14ac:dyDescent="0.35">
      <c r="A122" s="21">
        <v>77</v>
      </c>
      <c r="B122" s="4" t="s">
        <v>64</v>
      </c>
      <c r="C122" s="11" t="s">
        <v>66</v>
      </c>
      <c r="D122" s="37">
        <v>44562</v>
      </c>
      <c r="E122" s="4" t="s">
        <v>88</v>
      </c>
      <c r="F122" s="33" t="s">
        <v>23</v>
      </c>
      <c r="G122" s="4" t="s">
        <v>32</v>
      </c>
      <c r="H122" s="40">
        <v>8414000</v>
      </c>
      <c r="I122" s="3">
        <v>12</v>
      </c>
      <c r="J122" s="44">
        <f t="shared" si="5"/>
        <v>100968000</v>
      </c>
      <c r="K122" s="44">
        <f t="shared" si="4"/>
        <v>100968000</v>
      </c>
      <c r="L122" s="4" t="s">
        <v>24</v>
      </c>
      <c r="M122" s="4" t="s">
        <v>25</v>
      </c>
      <c r="N122" s="6" t="s">
        <v>181</v>
      </c>
    </row>
    <row r="123" spans="1:14" s="21" customFormat="1" ht="69" customHeight="1" x14ac:dyDescent="0.35">
      <c r="A123" s="21">
        <v>78</v>
      </c>
      <c r="B123" s="54" t="s">
        <v>109</v>
      </c>
      <c r="C123" s="10" t="s">
        <v>202</v>
      </c>
      <c r="D123" s="37">
        <v>44562</v>
      </c>
      <c r="E123" s="4" t="s">
        <v>198</v>
      </c>
      <c r="F123" s="33" t="s">
        <v>23</v>
      </c>
      <c r="G123" s="4" t="s">
        <v>32</v>
      </c>
      <c r="H123" s="40">
        <v>78587830</v>
      </c>
      <c r="I123" s="3">
        <v>3</v>
      </c>
      <c r="J123" s="44">
        <f>H123*I123</f>
        <v>235763490</v>
      </c>
      <c r="K123" s="44">
        <f>J123</f>
        <v>235763490</v>
      </c>
      <c r="L123" s="4" t="s">
        <v>24</v>
      </c>
      <c r="M123" s="4" t="s">
        <v>25</v>
      </c>
      <c r="N123" s="6" t="s">
        <v>181</v>
      </c>
    </row>
    <row r="124" spans="1:14" s="21" customFormat="1" ht="69" customHeight="1" x14ac:dyDescent="0.35">
      <c r="A124" s="21">
        <v>78</v>
      </c>
      <c r="B124" s="54" t="s">
        <v>109</v>
      </c>
      <c r="C124" s="10" t="s">
        <v>202</v>
      </c>
      <c r="D124" s="37">
        <v>44621</v>
      </c>
      <c r="E124" s="4" t="s">
        <v>130</v>
      </c>
      <c r="F124" s="33" t="s">
        <v>179</v>
      </c>
      <c r="G124" s="4" t="s">
        <v>32</v>
      </c>
      <c r="H124" s="40">
        <v>78587830</v>
      </c>
      <c r="I124" s="3">
        <v>9</v>
      </c>
      <c r="J124" s="44">
        <f t="shared" si="5"/>
        <v>707290470</v>
      </c>
      <c r="K124" s="44">
        <f t="shared" si="4"/>
        <v>707290470</v>
      </c>
      <c r="L124" s="4" t="s">
        <v>24</v>
      </c>
      <c r="M124" s="4" t="s">
        <v>25</v>
      </c>
      <c r="N124" s="6" t="s">
        <v>181</v>
      </c>
    </row>
    <row r="125" spans="1:14" s="21" customFormat="1" ht="130.5" x14ac:dyDescent="0.35">
      <c r="A125" s="21">
        <v>79</v>
      </c>
      <c r="B125" s="4" t="s">
        <v>106</v>
      </c>
      <c r="C125" s="10" t="s">
        <v>26</v>
      </c>
      <c r="D125" s="37">
        <v>44562</v>
      </c>
      <c r="E125" s="4" t="s">
        <v>88</v>
      </c>
      <c r="F125" s="33" t="s">
        <v>23</v>
      </c>
      <c r="G125" s="4" t="s">
        <v>32</v>
      </c>
      <c r="H125" s="40">
        <f>60000000/11</f>
        <v>5454545.4545454541</v>
      </c>
      <c r="I125" s="3">
        <v>11</v>
      </c>
      <c r="J125" s="44">
        <f t="shared" si="5"/>
        <v>59999999.999999993</v>
      </c>
      <c r="K125" s="44">
        <f t="shared" si="4"/>
        <v>59999999.999999993</v>
      </c>
      <c r="L125" s="4" t="s">
        <v>24</v>
      </c>
      <c r="M125" s="4" t="s">
        <v>25</v>
      </c>
      <c r="N125" s="6" t="s">
        <v>181</v>
      </c>
    </row>
    <row r="126" spans="1:14" s="21" customFormat="1" ht="87" x14ac:dyDescent="0.35">
      <c r="A126" s="21">
        <v>80</v>
      </c>
      <c r="B126" s="4" t="s">
        <v>107</v>
      </c>
      <c r="C126" s="10" t="s">
        <v>27</v>
      </c>
      <c r="D126" s="37">
        <v>44562</v>
      </c>
      <c r="E126" s="4" t="s">
        <v>89</v>
      </c>
      <c r="F126" s="33" t="s">
        <v>23</v>
      </c>
      <c r="G126" s="4" t="s">
        <v>32</v>
      </c>
      <c r="H126" s="40">
        <f>100000000/12</f>
        <v>8333333.333333333</v>
      </c>
      <c r="I126" s="3">
        <v>12</v>
      </c>
      <c r="J126" s="44">
        <f t="shared" si="5"/>
        <v>100000000</v>
      </c>
      <c r="K126" s="44">
        <f t="shared" si="4"/>
        <v>100000000</v>
      </c>
      <c r="L126" s="4" t="s">
        <v>24</v>
      </c>
      <c r="M126" s="4" t="s">
        <v>25</v>
      </c>
      <c r="N126" s="6" t="s">
        <v>181</v>
      </c>
    </row>
    <row r="127" spans="1:14" s="21" customFormat="1" ht="68.25" customHeight="1" x14ac:dyDescent="0.35">
      <c r="A127" s="21">
        <v>81</v>
      </c>
      <c r="B127" s="4">
        <v>42311505</v>
      </c>
      <c r="C127" s="10" t="s">
        <v>92</v>
      </c>
      <c r="D127" s="37">
        <v>44562</v>
      </c>
      <c r="E127" s="4" t="s">
        <v>89</v>
      </c>
      <c r="F127" s="33" t="s">
        <v>23</v>
      </c>
      <c r="G127" s="4" t="s">
        <v>32</v>
      </c>
      <c r="H127" s="40">
        <v>6666667</v>
      </c>
      <c r="I127" s="3">
        <v>12</v>
      </c>
      <c r="J127" s="44">
        <f t="shared" si="5"/>
        <v>80000004</v>
      </c>
      <c r="K127" s="44">
        <f t="shared" si="4"/>
        <v>80000004</v>
      </c>
      <c r="L127" s="4" t="s">
        <v>24</v>
      </c>
      <c r="M127" s="4" t="s">
        <v>25</v>
      </c>
      <c r="N127" s="6" t="s">
        <v>181</v>
      </c>
    </row>
    <row r="128" spans="1:14" s="21" customFormat="1" ht="78.75" customHeight="1" x14ac:dyDescent="0.35">
      <c r="A128" s="21">
        <v>82</v>
      </c>
      <c r="B128" s="4">
        <v>39121700</v>
      </c>
      <c r="C128" s="10" t="s">
        <v>132</v>
      </c>
      <c r="D128" s="37">
        <v>44562</v>
      </c>
      <c r="E128" s="4" t="s">
        <v>31</v>
      </c>
      <c r="F128" s="33" t="s">
        <v>23</v>
      </c>
      <c r="G128" s="4" t="s">
        <v>32</v>
      </c>
      <c r="H128" s="40">
        <v>833333</v>
      </c>
      <c r="I128" s="3">
        <v>12</v>
      </c>
      <c r="J128" s="44">
        <f t="shared" si="5"/>
        <v>9999996</v>
      </c>
      <c r="K128" s="44">
        <f t="shared" si="4"/>
        <v>9999996</v>
      </c>
      <c r="L128" s="4" t="s">
        <v>24</v>
      </c>
      <c r="M128" s="4" t="s">
        <v>25</v>
      </c>
      <c r="N128" s="6" t="s">
        <v>181</v>
      </c>
    </row>
    <row r="129" spans="1:14" s="21" customFormat="1" ht="84" customHeight="1" x14ac:dyDescent="0.35">
      <c r="A129" s="21">
        <v>83</v>
      </c>
      <c r="B129" s="4" t="s">
        <v>108</v>
      </c>
      <c r="C129" s="10" t="s">
        <v>186</v>
      </c>
      <c r="D129" s="37">
        <v>44562</v>
      </c>
      <c r="E129" s="4" t="s">
        <v>31</v>
      </c>
      <c r="F129" s="33" t="s">
        <v>23</v>
      </c>
      <c r="G129" s="4" t="s">
        <v>32</v>
      </c>
      <c r="H129" s="40">
        <v>21000000</v>
      </c>
      <c r="I129" s="3">
        <v>12</v>
      </c>
      <c r="J129" s="44">
        <f t="shared" si="5"/>
        <v>252000000</v>
      </c>
      <c r="K129" s="44">
        <f t="shared" si="4"/>
        <v>252000000</v>
      </c>
      <c r="L129" s="4" t="s">
        <v>24</v>
      </c>
      <c r="M129" s="4" t="s">
        <v>25</v>
      </c>
      <c r="N129" s="6" t="s">
        <v>181</v>
      </c>
    </row>
    <row r="130" spans="1:14" s="21" customFormat="1" ht="101.5" x14ac:dyDescent="0.35">
      <c r="A130" s="21">
        <v>84</v>
      </c>
      <c r="B130" s="4" t="s">
        <v>121</v>
      </c>
      <c r="C130" s="10" t="s">
        <v>40</v>
      </c>
      <c r="D130" s="37">
        <v>44562</v>
      </c>
      <c r="E130" s="4" t="s">
        <v>31</v>
      </c>
      <c r="F130" s="33" t="s">
        <v>23</v>
      </c>
      <c r="G130" s="4" t="s">
        <v>32</v>
      </c>
      <c r="H130" s="40">
        <f>250000000/12</f>
        <v>20833333.333333332</v>
      </c>
      <c r="I130" s="3">
        <v>12</v>
      </c>
      <c r="J130" s="44">
        <f t="shared" si="5"/>
        <v>250000000</v>
      </c>
      <c r="K130" s="44">
        <f t="shared" si="4"/>
        <v>250000000</v>
      </c>
      <c r="L130" s="4" t="s">
        <v>24</v>
      </c>
      <c r="M130" s="4" t="s">
        <v>25</v>
      </c>
      <c r="N130" s="6" t="s">
        <v>181</v>
      </c>
    </row>
    <row r="131" spans="1:14" s="21" customFormat="1" ht="76.5" customHeight="1" x14ac:dyDescent="0.35">
      <c r="A131" s="21">
        <v>85</v>
      </c>
      <c r="B131" s="4" t="s">
        <v>71</v>
      </c>
      <c r="C131" s="10" t="s">
        <v>115</v>
      </c>
      <c r="D131" s="37">
        <v>44562</v>
      </c>
      <c r="E131" s="4" t="s">
        <v>31</v>
      </c>
      <c r="F131" s="33" t="s">
        <v>23</v>
      </c>
      <c r="G131" s="4" t="s">
        <v>32</v>
      </c>
      <c r="H131" s="40">
        <f>149000000/12</f>
        <v>12416666.666666666</v>
      </c>
      <c r="I131" s="3">
        <v>12</v>
      </c>
      <c r="J131" s="44">
        <f t="shared" si="5"/>
        <v>149000000</v>
      </c>
      <c r="K131" s="44">
        <f t="shared" si="4"/>
        <v>149000000</v>
      </c>
      <c r="L131" s="4" t="s">
        <v>24</v>
      </c>
      <c r="M131" s="4" t="s">
        <v>25</v>
      </c>
      <c r="N131" s="6" t="s">
        <v>181</v>
      </c>
    </row>
    <row r="132" spans="1:14" s="21" customFormat="1" ht="203" x14ac:dyDescent="0.35">
      <c r="A132" s="21">
        <v>86</v>
      </c>
      <c r="B132" s="4" t="s">
        <v>74</v>
      </c>
      <c r="C132" s="10" t="s">
        <v>72</v>
      </c>
      <c r="D132" s="37">
        <v>44562</v>
      </c>
      <c r="E132" s="4" t="s">
        <v>91</v>
      </c>
      <c r="F132" s="33" t="s">
        <v>23</v>
      </c>
      <c r="G132" s="4" t="s">
        <v>32</v>
      </c>
      <c r="H132" s="40">
        <v>30000000</v>
      </c>
      <c r="I132" s="3">
        <v>5</v>
      </c>
      <c r="J132" s="44">
        <f t="shared" si="5"/>
        <v>150000000</v>
      </c>
      <c r="K132" s="44">
        <f t="shared" si="4"/>
        <v>150000000</v>
      </c>
      <c r="L132" s="4" t="s">
        <v>24</v>
      </c>
      <c r="M132" s="4" t="s">
        <v>25</v>
      </c>
      <c r="N132" s="6" t="s">
        <v>181</v>
      </c>
    </row>
    <row r="133" spans="1:14" s="21" customFormat="1" ht="69.75" customHeight="1" x14ac:dyDescent="0.35">
      <c r="A133" s="21">
        <v>87</v>
      </c>
      <c r="B133" s="55">
        <v>78111808</v>
      </c>
      <c r="C133" s="10" t="s">
        <v>82</v>
      </c>
      <c r="D133" s="37">
        <v>44562</v>
      </c>
      <c r="E133" s="4" t="s">
        <v>88</v>
      </c>
      <c r="F133" s="33" t="s">
        <v>23</v>
      </c>
      <c r="G133" s="4" t="s">
        <v>32</v>
      </c>
      <c r="H133" s="40">
        <v>6420000</v>
      </c>
      <c r="I133" s="3">
        <v>11</v>
      </c>
      <c r="J133" s="44">
        <f t="shared" si="5"/>
        <v>70620000</v>
      </c>
      <c r="K133" s="44">
        <f>J133</f>
        <v>70620000</v>
      </c>
      <c r="L133" s="4" t="s">
        <v>24</v>
      </c>
      <c r="M133" s="4" t="s">
        <v>25</v>
      </c>
      <c r="N133" s="6" t="s">
        <v>181</v>
      </c>
    </row>
    <row r="134" spans="1:14" s="21" customFormat="1" ht="15.75" customHeight="1" x14ac:dyDescent="0.35">
      <c r="B134" s="55">
        <v>56112103</v>
      </c>
      <c r="C134" s="66" t="s">
        <v>206</v>
      </c>
      <c r="D134" s="78">
        <v>44682</v>
      </c>
      <c r="E134" s="77" t="s">
        <v>198</v>
      </c>
      <c r="F134" s="79" t="s">
        <v>23</v>
      </c>
      <c r="G134" s="77" t="s">
        <v>32</v>
      </c>
      <c r="H134" s="77">
        <f>J134/I134</f>
        <v>125000000</v>
      </c>
      <c r="I134" s="77">
        <v>2</v>
      </c>
      <c r="J134" s="77">
        <v>250000000</v>
      </c>
      <c r="K134" s="77">
        <v>250000000</v>
      </c>
      <c r="L134" s="77" t="s">
        <v>24</v>
      </c>
      <c r="M134" s="77" t="s">
        <v>25</v>
      </c>
      <c r="N134" s="83" t="s">
        <v>181</v>
      </c>
    </row>
    <row r="135" spans="1:14" s="21" customFormat="1" ht="15.75" customHeight="1" x14ac:dyDescent="0.35">
      <c r="B135" s="55">
        <v>56101522</v>
      </c>
      <c r="C135" s="66"/>
      <c r="D135" s="78"/>
      <c r="E135" s="77"/>
      <c r="F135" s="79"/>
      <c r="G135" s="77"/>
      <c r="H135" s="77"/>
      <c r="I135" s="77"/>
      <c r="J135" s="77"/>
      <c r="K135" s="77"/>
      <c r="L135" s="77"/>
      <c r="M135" s="77"/>
      <c r="N135" s="84"/>
    </row>
    <row r="136" spans="1:14" s="21" customFormat="1" ht="15.75" customHeight="1" x14ac:dyDescent="0.35">
      <c r="B136" s="55">
        <v>56112105</v>
      </c>
      <c r="C136" s="66"/>
      <c r="D136" s="78"/>
      <c r="E136" s="77"/>
      <c r="F136" s="79"/>
      <c r="G136" s="77"/>
      <c r="H136" s="77"/>
      <c r="I136" s="77"/>
      <c r="J136" s="77"/>
      <c r="K136" s="77"/>
      <c r="L136" s="77"/>
      <c r="M136" s="77"/>
      <c r="N136" s="85"/>
    </row>
    <row r="137" spans="1:14" s="21" customFormat="1" ht="15.75" customHeight="1" x14ac:dyDescent="0.35">
      <c r="B137" s="55">
        <v>42191807</v>
      </c>
      <c r="C137" s="66" t="s">
        <v>207</v>
      </c>
      <c r="D137" s="78">
        <v>44682</v>
      </c>
      <c r="E137" s="77" t="s">
        <v>77</v>
      </c>
      <c r="F137" s="79" t="s">
        <v>23</v>
      </c>
      <c r="G137" s="77" t="s">
        <v>32</v>
      </c>
      <c r="H137" s="77">
        <f>J137/I137</f>
        <v>94000000</v>
      </c>
      <c r="I137" s="77">
        <v>1</v>
      </c>
      <c r="J137" s="77">
        <v>94000000</v>
      </c>
      <c r="K137" s="77">
        <v>94000000</v>
      </c>
      <c r="L137" s="77" t="s">
        <v>24</v>
      </c>
      <c r="M137" s="77" t="s">
        <v>25</v>
      </c>
      <c r="N137" s="57" t="s">
        <v>181</v>
      </c>
    </row>
    <row r="138" spans="1:14" s="21" customFormat="1" x14ac:dyDescent="0.35">
      <c r="B138" s="55">
        <v>42191808</v>
      </c>
      <c r="C138" s="66"/>
      <c r="D138" s="78"/>
      <c r="E138" s="77"/>
      <c r="F138" s="79"/>
      <c r="G138" s="77"/>
      <c r="H138" s="77"/>
      <c r="I138" s="77"/>
      <c r="J138" s="77"/>
      <c r="K138" s="77"/>
      <c r="L138" s="77"/>
      <c r="M138" s="77"/>
      <c r="N138" s="57"/>
    </row>
    <row r="139" spans="1:14" s="21" customFormat="1" x14ac:dyDescent="0.35">
      <c r="B139" s="55">
        <v>42191810</v>
      </c>
      <c r="C139" s="66"/>
      <c r="D139" s="78"/>
      <c r="E139" s="77"/>
      <c r="F139" s="79"/>
      <c r="G139" s="77"/>
      <c r="H139" s="77"/>
      <c r="I139" s="77"/>
      <c r="J139" s="77"/>
      <c r="K139" s="77"/>
      <c r="L139" s="77"/>
      <c r="M139" s="77"/>
      <c r="N139" s="57"/>
    </row>
    <row r="140" spans="1:14" s="21" customFormat="1" x14ac:dyDescent="0.35">
      <c r="B140" s="55">
        <v>43211507</v>
      </c>
      <c r="C140" s="66" t="s">
        <v>208</v>
      </c>
      <c r="D140" s="78">
        <v>44652</v>
      </c>
      <c r="E140" s="77" t="s">
        <v>198</v>
      </c>
      <c r="F140" s="79" t="s">
        <v>23</v>
      </c>
      <c r="G140" s="77" t="s">
        <v>32</v>
      </c>
      <c r="H140" s="77">
        <f>J140/I140</f>
        <v>225000000</v>
      </c>
      <c r="I140" s="77">
        <v>2</v>
      </c>
      <c r="J140" s="77">
        <v>450000000</v>
      </c>
      <c r="K140" s="77">
        <v>450000000</v>
      </c>
      <c r="L140" s="77" t="s">
        <v>24</v>
      </c>
      <c r="M140" s="77" t="s">
        <v>25</v>
      </c>
      <c r="N140" s="57" t="s">
        <v>181</v>
      </c>
    </row>
    <row r="141" spans="1:14" s="21" customFormat="1" ht="15.75" customHeight="1" x14ac:dyDescent="0.35">
      <c r="B141" s="55">
        <v>43211508</v>
      </c>
      <c r="C141" s="66"/>
      <c r="D141" s="78"/>
      <c r="E141" s="77"/>
      <c r="F141" s="79"/>
      <c r="G141" s="77"/>
      <c r="H141" s="77"/>
      <c r="I141" s="77"/>
      <c r="J141" s="77"/>
      <c r="K141" s="77"/>
      <c r="L141" s="77"/>
      <c r="M141" s="77"/>
      <c r="N141" s="57"/>
    </row>
    <row r="142" spans="1:14" s="21" customFormat="1" x14ac:dyDescent="0.35">
      <c r="B142" s="55">
        <v>43211509</v>
      </c>
      <c r="C142" s="66"/>
      <c r="D142" s="78"/>
      <c r="E142" s="77"/>
      <c r="F142" s="79"/>
      <c r="G142" s="77"/>
      <c r="H142" s="77"/>
      <c r="I142" s="77"/>
      <c r="J142" s="77"/>
      <c r="K142" s="77"/>
      <c r="L142" s="77"/>
      <c r="M142" s="77"/>
      <c r="N142" s="57"/>
    </row>
    <row r="143" spans="1:14" s="21" customFormat="1" x14ac:dyDescent="0.35">
      <c r="B143" s="55">
        <v>43211711</v>
      </c>
      <c r="C143" s="66"/>
      <c r="D143" s="78"/>
      <c r="E143" s="77"/>
      <c r="F143" s="79"/>
      <c r="G143" s="77"/>
      <c r="H143" s="77"/>
      <c r="I143" s="77"/>
      <c r="J143" s="77"/>
      <c r="K143" s="77"/>
      <c r="L143" s="77"/>
      <c r="M143" s="77"/>
      <c r="N143" s="57"/>
    </row>
    <row r="144" spans="1:14" s="21" customFormat="1" ht="15.75" customHeight="1" x14ac:dyDescent="0.35">
      <c r="B144" s="55">
        <v>43212104</v>
      </c>
      <c r="C144" s="66"/>
      <c r="D144" s="78"/>
      <c r="E144" s="77"/>
      <c r="F144" s="79"/>
      <c r="G144" s="77"/>
      <c r="H144" s="77"/>
      <c r="I144" s="77"/>
      <c r="J144" s="77"/>
      <c r="K144" s="77"/>
      <c r="L144" s="77"/>
      <c r="M144" s="77"/>
      <c r="N144" s="57"/>
    </row>
    <row r="145" spans="2:14" s="21" customFormat="1" x14ac:dyDescent="0.35">
      <c r="B145" s="55">
        <v>43212105</v>
      </c>
      <c r="C145" s="66"/>
      <c r="D145" s="78"/>
      <c r="E145" s="77"/>
      <c r="F145" s="79"/>
      <c r="G145" s="77"/>
      <c r="H145" s="77"/>
      <c r="I145" s="77"/>
      <c r="J145" s="77"/>
      <c r="K145" s="77"/>
      <c r="L145" s="77"/>
      <c r="M145" s="77"/>
      <c r="N145" s="57"/>
    </row>
    <row r="146" spans="2:14" s="21" customFormat="1" x14ac:dyDescent="0.35">
      <c r="B146" s="55">
        <v>43212110</v>
      </c>
      <c r="C146" s="66"/>
      <c r="D146" s="78"/>
      <c r="E146" s="77"/>
      <c r="F146" s="79"/>
      <c r="G146" s="77"/>
      <c r="H146" s="77"/>
      <c r="I146" s="77"/>
      <c r="J146" s="77"/>
      <c r="K146" s="77"/>
      <c r="L146" s="77"/>
      <c r="M146" s="77"/>
      <c r="N146" s="57"/>
    </row>
    <row r="147" spans="2:14" s="21" customFormat="1" x14ac:dyDescent="0.35">
      <c r="B147" s="55">
        <v>43211501</v>
      </c>
      <c r="C147" s="66"/>
      <c r="D147" s="78"/>
      <c r="E147" s="77"/>
      <c r="F147" s="79"/>
      <c r="G147" s="77"/>
      <c r="H147" s="77"/>
      <c r="I147" s="77"/>
      <c r="J147" s="77"/>
      <c r="K147" s="77"/>
      <c r="L147" s="77"/>
      <c r="M147" s="77"/>
      <c r="N147" s="57"/>
    </row>
    <row r="148" spans="2:14" s="21" customFormat="1" x14ac:dyDescent="0.35">
      <c r="B148" s="55">
        <v>24121807</v>
      </c>
      <c r="C148" s="66" t="s">
        <v>209</v>
      </c>
      <c r="D148" s="78">
        <v>44682</v>
      </c>
      <c r="E148" s="77" t="s">
        <v>77</v>
      </c>
      <c r="F148" s="79" t="s">
        <v>23</v>
      </c>
      <c r="G148" s="77" t="s">
        <v>32</v>
      </c>
      <c r="H148" s="77">
        <f>J148/I148</f>
        <v>60000000</v>
      </c>
      <c r="I148" s="77">
        <v>1</v>
      </c>
      <c r="J148" s="77">
        <v>60000000</v>
      </c>
      <c r="K148" s="77">
        <v>60000000</v>
      </c>
      <c r="L148" s="77" t="s">
        <v>24</v>
      </c>
      <c r="M148" s="77" t="s">
        <v>25</v>
      </c>
      <c r="N148" s="57" t="s">
        <v>181</v>
      </c>
    </row>
    <row r="149" spans="2:14" s="21" customFormat="1" x14ac:dyDescent="0.35">
      <c r="B149" s="55">
        <v>42141606</v>
      </c>
      <c r="C149" s="66"/>
      <c r="D149" s="78"/>
      <c r="E149" s="77"/>
      <c r="F149" s="79"/>
      <c r="G149" s="77"/>
      <c r="H149" s="77"/>
      <c r="I149" s="77"/>
      <c r="J149" s="77"/>
      <c r="K149" s="77"/>
      <c r="L149" s="77"/>
      <c r="M149" s="77"/>
      <c r="N149" s="57"/>
    </row>
    <row r="150" spans="2:14" s="21" customFormat="1" x14ac:dyDescent="0.35">
      <c r="B150" s="55">
        <v>41104017</v>
      </c>
      <c r="C150" s="66"/>
      <c r="D150" s="78"/>
      <c r="E150" s="77"/>
      <c r="F150" s="79"/>
      <c r="G150" s="77"/>
      <c r="H150" s="77"/>
      <c r="I150" s="77"/>
      <c r="J150" s="77"/>
      <c r="K150" s="77"/>
      <c r="L150" s="77"/>
      <c r="M150" s="77"/>
      <c r="N150" s="57"/>
    </row>
    <row r="151" spans="2:14" s="21" customFormat="1" x14ac:dyDescent="0.35">
      <c r="B151" s="55">
        <v>42142400</v>
      </c>
      <c r="C151" s="66" t="s">
        <v>213</v>
      </c>
      <c r="D151" s="78">
        <v>44713</v>
      </c>
      <c r="E151" s="77" t="s">
        <v>228</v>
      </c>
      <c r="F151" s="79" t="s">
        <v>23</v>
      </c>
      <c r="G151" s="77" t="s">
        <v>32</v>
      </c>
      <c r="H151" s="77">
        <f>J151/I151</f>
        <v>43000000</v>
      </c>
      <c r="I151" s="77">
        <v>7</v>
      </c>
      <c r="J151" s="77">
        <v>301000000</v>
      </c>
      <c r="K151" s="77">
        <v>301000000</v>
      </c>
      <c r="L151" s="77" t="s">
        <v>24</v>
      </c>
      <c r="M151" s="77" t="s">
        <v>25</v>
      </c>
      <c r="N151" s="57" t="s">
        <v>181</v>
      </c>
    </row>
    <row r="152" spans="2:14" s="21" customFormat="1" ht="15.75" customHeight="1" x14ac:dyDescent="0.35">
      <c r="B152" s="55">
        <v>42294205</v>
      </c>
      <c r="C152" s="66"/>
      <c r="D152" s="78"/>
      <c r="E152" s="77"/>
      <c r="F152" s="79"/>
      <c r="G152" s="77"/>
      <c r="H152" s="77"/>
      <c r="I152" s="77"/>
      <c r="J152" s="77"/>
      <c r="K152" s="77"/>
      <c r="L152" s="77"/>
      <c r="M152" s="77"/>
      <c r="N152" s="57"/>
    </row>
    <row r="153" spans="2:14" s="21" customFormat="1" x14ac:dyDescent="0.35">
      <c r="B153" s="55">
        <v>42296200</v>
      </c>
      <c r="C153" s="66"/>
      <c r="D153" s="78"/>
      <c r="E153" s="77"/>
      <c r="F153" s="79"/>
      <c r="G153" s="77"/>
      <c r="H153" s="77"/>
      <c r="I153" s="77"/>
      <c r="J153" s="77"/>
      <c r="K153" s="77"/>
      <c r="L153" s="77"/>
      <c r="M153" s="77"/>
      <c r="N153" s="57"/>
    </row>
    <row r="154" spans="2:14" s="21" customFormat="1" ht="43.5" x14ac:dyDescent="0.35">
      <c r="B154" s="55">
        <v>93151507</v>
      </c>
      <c r="C154" s="9" t="s">
        <v>215</v>
      </c>
      <c r="D154" s="31">
        <v>44682</v>
      </c>
      <c r="E154" s="24" t="s">
        <v>195</v>
      </c>
      <c r="F154" s="34" t="s">
        <v>23</v>
      </c>
      <c r="G154" s="30" t="s">
        <v>32</v>
      </c>
      <c r="H154" s="30">
        <f>J154/I154</f>
        <v>30000000</v>
      </c>
      <c r="I154" s="24">
        <v>3</v>
      </c>
      <c r="J154" s="30">
        <v>90000000</v>
      </c>
      <c r="K154" s="30">
        <v>90000000</v>
      </c>
      <c r="L154" s="30" t="s">
        <v>24</v>
      </c>
      <c r="M154" s="30" t="s">
        <v>25</v>
      </c>
      <c r="N154" s="25" t="s">
        <v>181</v>
      </c>
    </row>
    <row r="155" spans="2:14" s="21" customFormat="1" ht="58" x14ac:dyDescent="0.35">
      <c r="B155" s="55">
        <v>43232408</v>
      </c>
      <c r="C155" s="26" t="s">
        <v>220</v>
      </c>
      <c r="D155" s="31">
        <v>44713</v>
      </c>
      <c r="E155" s="24" t="s">
        <v>77</v>
      </c>
      <c r="F155" s="34" t="s">
        <v>23</v>
      </c>
      <c r="G155" s="30" t="s">
        <v>32</v>
      </c>
      <c r="H155" s="30">
        <f>J155/I155</f>
        <v>5000000</v>
      </c>
      <c r="I155" s="24">
        <v>2</v>
      </c>
      <c r="J155" s="30">
        <v>10000000</v>
      </c>
      <c r="K155" s="30">
        <v>10000000</v>
      </c>
      <c r="L155" s="30" t="s">
        <v>24</v>
      </c>
      <c r="M155" s="30" t="s">
        <v>25</v>
      </c>
      <c r="N155" s="25" t="s">
        <v>181</v>
      </c>
    </row>
    <row r="156" spans="2:14" s="21" customFormat="1" x14ac:dyDescent="0.35">
      <c r="B156" s="55">
        <v>56112005</v>
      </c>
      <c r="C156" s="66" t="s">
        <v>221</v>
      </c>
      <c r="D156" s="78">
        <v>44713</v>
      </c>
      <c r="E156" s="77" t="s">
        <v>198</v>
      </c>
      <c r="F156" s="79" t="s">
        <v>23</v>
      </c>
      <c r="G156" s="77" t="s">
        <v>32</v>
      </c>
      <c r="H156" s="77">
        <f>J156/I156</f>
        <v>46000000</v>
      </c>
      <c r="I156" s="77">
        <v>2</v>
      </c>
      <c r="J156" s="77">
        <v>92000000</v>
      </c>
      <c r="K156" s="77">
        <v>92000000</v>
      </c>
      <c r="L156" s="77" t="s">
        <v>24</v>
      </c>
      <c r="M156" s="77" t="s">
        <v>25</v>
      </c>
      <c r="N156" s="57" t="s">
        <v>181</v>
      </c>
    </row>
    <row r="157" spans="2:14" s="21" customFormat="1" x14ac:dyDescent="0.35">
      <c r="B157" s="55">
        <v>56112003</v>
      </c>
      <c r="C157" s="66"/>
      <c r="D157" s="78"/>
      <c r="E157" s="77"/>
      <c r="F157" s="79"/>
      <c r="G157" s="77"/>
      <c r="H157" s="77"/>
      <c r="I157" s="77"/>
      <c r="J157" s="77"/>
      <c r="K157" s="77"/>
      <c r="L157" s="77"/>
      <c r="M157" s="77"/>
      <c r="N157" s="57"/>
    </row>
    <row r="158" spans="2:14" s="21" customFormat="1" x14ac:dyDescent="0.35">
      <c r="B158" s="55">
        <v>43223301</v>
      </c>
      <c r="C158" s="66"/>
      <c r="D158" s="78"/>
      <c r="E158" s="77"/>
      <c r="F158" s="79"/>
      <c r="G158" s="77"/>
      <c r="H158" s="77"/>
      <c r="I158" s="77"/>
      <c r="J158" s="77"/>
      <c r="K158" s="77"/>
      <c r="L158" s="77"/>
      <c r="M158" s="77"/>
      <c r="N158" s="57"/>
    </row>
    <row r="159" spans="2:14" s="21" customFormat="1" x14ac:dyDescent="0.35">
      <c r="B159" s="55">
        <v>43223303</v>
      </c>
      <c r="C159" s="66"/>
      <c r="D159" s="78"/>
      <c r="E159" s="77"/>
      <c r="F159" s="79"/>
      <c r="G159" s="77"/>
      <c r="H159" s="77"/>
      <c r="I159" s="77"/>
      <c r="J159" s="77"/>
      <c r="K159" s="77"/>
      <c r="L159" s="77"/>
      <c r="M159" s="77"/>
      <c r="N159" s="57"/>
    </row>
    <row r="160" spans="2:14" s="21" customFormat="1" x14ac:dyDescent="0.35">
      <c r="B160" s="55">
        <v>43223305</v>
      </c>
      <c r="C160" s="66"/>
      <c r="D160" s="78"/>
      <c r="E160" s="77"/>
      <c r="F160" s="79"/>
      <c r="G160" s="77"/>
      <c r="H160" s="77"/>
      <c r="I160" s="77"/>
      <c r="J160" s="77"/>
      <c r="K160" s="77"/>
      <c r="L160" s="77"/>
      <c r="M160" s="77"/>
      <c r="N160" s="57"/>
    </row>
    <row r="161" spans="2:14" s="21" customFormat="1" ht="30.75" customHeight="1" x14ac:dyDescent="0.35">
      <c r="B161" s="55">
        <v>55101500</v>
      </c>
      <c r="C161" s="66" t="s">
        <v>222</v>
      </c>
      <c r="D161" s="78">
        <v>44713</v>
      </c>
      <c r="E161" s="77" t="s">
        <v>228</v>
      </c>
      <c r="F161" s="79" t="s">
        <v>23</v>
      </c>
      <c r="G161" s="77" t="s">
        <v>32</v>
      </c>
      <c r="H161" s="77">
        <f>J161/I161</f>
        <v>4857142.8571428573</v>
      </c>
      <c r="I161" s="77">
        <v>7</v>
      </c>
      <c r="J161" s="77">
        <v>34000000</v>
      </c>
      <c r="K161" s="77">
        <v>34000000</v>
      </c>
      <c r="L161" s="77" t="s">
        <v>24</v>
      </c>
      <c r="M161" s="77" t="s">
        <v>25</v>
      </c>
      <c r="N161" s="57" t="s">
        <v>181</v>
      </c>
    </row>
    <row r="162" spans="2:14" s="21" customFormat="1" ht="24" customHeight="1" x14ac:dyDescent="0.35">
      <c r="B162" s="55">
        <v>82121502</v>
      </c>
      <c r="C162" s="66"/>
      <c r="D162" s="78"/>
      <c r="E162" s="77"/>
      <c r="F162" s="79"/>
      <c r="G162" s="77"/>
      <c r="H162" s="77"/>
      <c r="I162" s="77"/>
      <c r="J162" s="77"/>
      <c r="K162" s="77"/>
      <c r="L162" s="77"/>
      <c r="M162" s="77"/>
      <c r="N162" s="57"/>
    </row>
    <row r="163" spans="2:14" s="21" customFormat="1" ht="24" customHeight="1" x14ac:dyDescent="0.35">
      <c r="B163" s="55">
        <v>56101703</v>
      </c>
      <c r="C163" s="66" t="s">
        <v>226</v>
      </c>
      <c r="D163" s="78">
        <v>44774</v>
      </c>
      <c r="E163" s="77" t="s">
        <v>198</v>
      </c>
      <c r="F163" s="79" t="s">
        <v>23</v>
      </c>
      <c r="G163" s="77" t="s">
        <v>32</v>
      </c>
      <c r="H163" s="77">
        <f>J163/I163</f>
        <v>40000000</v>
      </c>
      <c r="I163" s="77">
        <v>2</v>
      </c>
      <c r="J163" s="77">
        <v>80000000</v>
      </c>
      <c r="K163" s="77">
        <v>80000000</v>
      </c>
      <c r="L163" s="77" t="s">
        <v>24</v>
      </c>
      <c r="M163" s="77" t="s">
        <v>25</v>
      </c>
      <c r="N163" s="57" t="s">
        <v>181</v>
      </c>
    </row>
    <row r="164" spans="2:14" s="21" customFormat="1" x14ac:dyDescent="0.35">
      <c r="B164" s="55">
        <v>56101713</v>
      </c>
      <c r="C164" s="66"/>
      <c r="D164" s="78"/>
      <c r="E164" s="77"/>
      <c r="F164" s="79"/>
      <c r="G164" s="77"/>
      <c r="H164" s="77"/>
      <c r="I164" s="77"/>
      <c r="J164" s="77"/>
      <c r="K164" s="77"/>
      <c r="L164" s="77"/>
      <c r="M164" s="77"/>
      <c r="N164" s="57"/>
    </row>
    <row r="165" spans="2:14" s="21" customFormat="1" x14ac:dyDescent="0.35">
      <c r="B165" s="55">
        <v>56111701</v>
      </c>
      <c r="C165" s="66"/>
      <c r="D165" s="78"/>
      <c r="E165" s="77"/>
      <c r="F165" s="79"/>
      <c r="G165" s="77"/>
      <c r="H165" s="77"/>
      <c r="I165" s="77"/>
      <c r="J165" s="77"/>
      <c r="K165" s="77"/>
      <c r="L165" s="77"/>
      <c r="M165" s="77"/>
      <c r="N165" s="57"/>
    </row>
    <row r="166" spans="2:14" s="21" customFormat="1" x14ac:dyDescent="0.35">
      <c r="B166" s="55">
        <v>56101520</v>
      </c>
      <c r="C166" s="66"/>
      <c r="D166" s="78"/>
      <c r="E166" s="77"/>
      <c r="F166" s="79"/>
      <c r="G166" s="77"/>
      <c r="H166" s="77"/>
      <c r="I166" s="77"/>
      <c r="J166" s="77"/>
      <c r="K166" s="77"/>
      <c r="L166" s="77"/>
      <c r="M166" s="77"/>
      <c r="N166" s="57"/>
    </row>
    <row r="167" spans="2:14" s="21" customFormat="1" x14ac:dyDescent="0.35">
      <c r="B167" s="55">
        <v>42192001</v>
      </c>
      <c r="C167" s="66" t="s">
        <v>210</v>
      </c>
      <c r="D167" s="78">
        <v>44774</v>
      </c>
      <c r="E167" s="77" t="s">
        <v>198</v>
      </c>
      <c r="F167" s="79" t="s">
        <v>23</v>
      </c>
      <c r="G167" s="77" t="s">
        <v>32</v>
      </c>
      <c r="H167" s="77">
        <f>J167/I167</f>
        <v>200000000</v>
      </c>
      <c r="I167" s="77">
        <v>2</v>
      </c>
      <c r="J167" s="77">
        <v>400000000</v>
      </c>
      <c r="K167" s="77">
        <v>400000000</v>
      </c>
      <c r="L167" s="77" t="s">
        <v>24</v>
      </c>
      <c r="M167" s="77" t="s">
        <v>25</v>
      </c>
      <c r="N167" s="57" t="s">
        <v>181</v>
      </c>
    </row>
    <row r="168" spans="2:14" s="21" customFormat="1" x14ac:dyDescent="0.35">
      <c r="B168" s="55">
        <v>42192200</v>
      </c>
      <c r="C168" s="66"/>
      <c r="D168" s="78"/>
      <c r="E168" s="77"/>
      <c r="F168" s="79"/>
      <c r="G168" s="77"/>
      <c r="H168" s="77"/>
      <c r="I168" s="77"/>
      <c r="J168" s="77"/>
      <c r="K168" s="77"/>
      <c r="L168" s="77"/>
      <c r="M168" s="77"/>
      <c r="N168" s="57"/>
    </row>
    <row r="169" spans="2:14" s="21" customFormat="1" x14ac:dyDescent="0.35">
      <c r="B169" s="55">
        <v>42192400</v>
      </c>
      <c r="C169" s="66"/>
      <c r="D169" s="78"/>
      <c r="E169" s="77"/>
      <c r="F169" s="79"/>
      <c r="G169" s="77"/>
      <c r="H169" s="77"/>
      <c r="I169" s="77"/>
      <c r="J169" s="77"/>
      <c r="K169" s="77"/>
      <c r="L169" s="77"/>
      <c r="M169" s="77"/>
      <c r="N169" s="57"/>
    </row>
    <row r="170" spans="2:14" s="21" customFormat="1" x14ac:dyDescent="0.35">
      <c r="B170" s="55">
        <v>42141600</v>
      </c>
      <c r="C170" s="66"/>
      <c r="D170" s="78"/>
      <c r="E170" s="77"/>
      <c r="F170" s="79"/>
      <c r="G170" s="77"/>
      <c r="H170" s="77"/>
      <c r="I170" s="77"/>
      <c r="J170" s="77"/>
      <c r="K170" s="77"/>
      <c r="L170" s="77"/>
      <c r="M170" s="77"/>
      <c r="N170" s="57"/>
    </row>
    <row r="171" spans="2:14" s="21" customFormat="1" x14ac:dyDescent="0.35">
      <c r="B171" s="55">
        <v>56101518</v>
      </c>
      <c r="C171" s="66"/>
      <c r="D171" s="78"/>
      <c r="E171" s="77"/>
      <c r="F171" s="79"/>
      <c r="G171" s="77"/>
      <c r="H171" s="77"/>
      <c r="I171" s="77"/>
      <c r="J171" s="77"/>
      <c r="K171" s="77"/>
      <c r="L171" s="77"/>
      <c r="M171" s="77"/>
      <c r="N171" s="57"/>
    </row>
    <row r="172" spans="2:14" s="21" customFormat="1" x14ac:dyDescent="0.35">
      <c r="B172" s="55">
        <v>56101519</v>
      </c>
      <c r="C172" s="66"/>
      <c r="D172" s="78"/>
      <c r="E172" s="77"/>
      <c r="F172" s="79"/>
      <c r="G172" s="77"/>
      <c r="H172" s="77"/>
      <c r="I172" s="77"/>
      <c r="J172" s="77"/>
      <c r="K172" s="77"/>
      <c r="L172" s="77"/>
      <c r="M172" s="77"/>
      <c r="N172" s="57"/>
    </row>
    <row r="173" spans="2:14" s="21" customFormat="1" x14ac:dyDescent="0.35">
      <c r="B173" s="55">
        <v>56101520</v>
      </c>
      <c r="C173" s="66"/>
      <c r="D173" s="78"/>
      <c r="E173" s="77"/>
      <c r="F173" s="79"/>
      <c r="G173" s="77"/>
      <c r="H173" s="77"/>
      <c r="I173" s="77"/>
      <c r="J173" s="77"/>
      <c r="K173" s="77"/>
      <c r="L173" s="77"/>
      <c r="M173" s="77"/>
      <c r="N173" s="57"/>
    </row>
    <row r="174" spans="2:14" s="21" customFormat="1" x14ac:dyDescent="0.35">
      <c r="B174" s="55">
        <v>52131501</v>
      </c>
      <c r="C174" s="66" t="s">
        <v>211</v>
      </c>
      <c r="D174" s="78">
        <v>44774</v>
      </c>
      <c r="E174" s="77" t="s">
        <v>198</v>
      </c>
      <c r="F174" s="79" t="s">
        <v>23</v>
      </c>
      <c r="G174" s="77" t="s">
        <v>32</v>
      </c>
      <c r="H174" s="77">
        <f>J174/I174</f>
        <v>20000000</v>
      </c>
      <c r="I174" s="77">
        <v>2</v>
      </c>
      <c r="J174" s="77">
        <v>40000000</v>
      </c>
      <c r="K174" s="77">
        <v>40000000</v>
      </c>
      <c r="L174" s="77" t="s">
        <v>24</v>
      </c>
      <c r="M174" s="77" t="s">
        <v>25</v>
      </c>
      <c r="N174" s="57" t="s">
        <v>181</v>
      </c>
    </row>
    <row r="175" spans="2:14" s="21" customFormat="1" x14ac:dyDescent="0.35">
      <c r="B175" s="55">
        <v>42132103</v>
      </c>
      <c r="C175" s="66"/>
      <c r="D175" s="78"/>
      <c r="E175" s="77"/>
      <c r="F175" s="79"/>
      <c r="G175" s="77"/>
      <c r="H175" s="77"/>
      <c r="I175" s="77"/>
      <c r="J175" s="77"/>
      <c r="K175" s="77"/>
      <c r="L175" s="77"/>
      <c r="M175" s="77"/>
      <c r="N175" s="57"/>
    </row>
    <row r="176" spans="2:14" s="21" customFormat="1" x14ac:dyDescent="0.35">
      <c r="B176" s="55">
        <v>42131701</v>
      </c>
      <c r="C176" s="66"/>
      <c r="D176" s="78"/>
      <c r="E176" s="77"/>
      <c r="F176" s="79"/>
      <c r="G176" s="77"/>
      <c r="H176" s="77"/>
      <c r="I176" s="77"/>
      <c r="J176" s="77"/>
      <c r="K176" s="77"/>
      <c r="L176" s="77"/>
      <c r="M176" s="77"/>
      <c r="N176" s="57"/>
    </row>
    <row r="177" spans="2:14" s="21" customFormat="1" x14ac:dyDescent="0.35">
      <c r="B177" s="55">
        <v>42191607</v>
      </c>
      <c r="C177" s="66"/>
      <c r="D177" s="78"/>
      <c r="E177" s="77"/>
      <c r="F177" s="79"/>
      <c r="G177" s="77"/>
      <c r="H177" s="77"/>
      <c r="I177" s="77"/>
      <c r="J177" s="77"/>
      <c r="K177" s="77"/>
      <c r="L177" s="77"/>
      <c r="M177" s="77"/>
      <c r="N177" s="57"/>
    </row>
    <row r="178" spans="2:14" s="21" customFormat="1" x14ac:dyDescent="0.35">
      <c r="B178" s="55">
        <v>421424</v>
      </c>
      <c r="C178" s="66" t="s">
        <v>212</v>
      </c>
      <c r="D178" s="78">
        <v>44774</v>
      </c>
      <c r="E178" s="77" t="s">
        <v>198</v>
      </c>
      <c r="F178" s="79" t="s">
        <v>23</v>
      </c>
      <c r="G178" s="77" t="s">
        <v>32</v>
      </c>
      <c r="H178" s="77">
        <f>J178/I178</f>
        <v>75000000</v>
      </c>
      <c r="I178" s="77">
        <v>2</v>
      </c>
      <c r="J178" s="77">
        <v>150000000</v>
      </c>
      <c r="K178" s="77">
        <v>150000000</v>
      </c>
      <c r="L178" s="77" t="s">
        <v>24</v>
      </c>
      <c r="M178" s="77" t="s">
        <v>25</v>
      </c>
      <c r="N178" s="57" t="s">
        <v>181</v>
      </c>
    </row>
    <row r="179" spans="2:14" s="21" customFormat="1" x14ac:dyDescent="0.35">
      <c r="B179" s="55">
        <v>421437</v>
      </c>
      <c r="C179" s="66"/>
      <c r="D179" s="78"/>
      <c r="E179" s="77"/>
      <c r="F179" s="79"/>
      <c r="G179" s="77"/>
      <c r="H179" s="77"/>
      <c r="I179" s="77"/>
      <c r="J179" s="77"/>
      <c r="K179" s="77"/>
      <c r="L179" s="77"/>
      <c r="M179" s="77"/>
      <c r="N179" s="57"/>
    </row>
    <row r="180" spans="2:14" s="21" customFormat="1" x14ac:dyDescent="0.35">
      <c r="B180" s="55">
        <v>421815</v>
      </c>
      <c r="C180" s="66"/>
      <c r="D180" s="78"/>
      <c r="E180" s="77"/>
      <c r="F180" s="79"/>
      <c r="G180" s="77"/>
      <c r="H180" s="77"/>
      <c r="I180" s="77"/>
      <c r="J180" s="77"/>
      <c r="K180" s="77"/>
      <c r="L180" s="77"/>
      <c r="M180" s="77"/>
      <c r="N180" s="57"/>
    </row>
    <row r="181" spans="2:14" s="21" customFormat="1" x14ac:dyDescent="0.35">
      <c r="B181" s="55">
        <v>421817</v>
      </c>
      <c r="C181" s="66"/>
      <c r="D181" s="78"/>
      <c r="E181" s="77"/>
      <c r="F181" s="79"/>
      <c r="G181" s="77"/>
      <c r="H181" s="77"/>
      <c r="I181" s="77"/>
      <c r="J181" s="77"/>
      <c r="K181" s="77"/>
      <c r="L181" s="77"/>
      <c r="M181" s="77"/>
      <c r="N181" s="57"/>
    </row>
    <row r="182" spans="2:14" s="21" customFormat="1" x14ac:dyDescent="0.35">
      <c r="B182" s="55">
        <v>421818</v>
      </c>
      <c r="C182" s="66"/>
      <c r="D182" s="78"/>
      <c r="E182" s="77"/>
      <c r="F182" s="79"/>
      <c r="G182" s="77"/>
      <c r="H182" s="77"/>
      <c r="I182" s="77"/>
      <c r="J182" s="77"/>
      <c r="K182" s="77"/>
      <c r="L182" s="77"/>
      <c r="M182" s="77"/>
      <c r="N182" s="57"/>
    </row>
    <row r="183" spans="2:14" s="21" customFormat="1" x14ac:dyDescent="0.35">
      <c r="B183" s="55">
        <v>421819</v>
      </c>
      <c r="C183" s="66"/>
      <c r="D183" s="78"/>
      <c r="E183" s="77"/>
      <c r="F183" s="79"/>
      <c r="G183" s="77"/>
      <c r="H183" s="77"/>
      <c r="I183" s="77"/>
      <c r="J183" s="77"/>
      <c r="K183" s="77"/>
      <c r="L183" s="77"/>
      <c r="M183" s="77"/>
      <c r="N183" s="57"/>
    </row>
    <row r="184" spans="2:14" s="21" customFormat="1" x14ac:dyDescent="0.35">
      <c r="B184" s="55">
        <v>421820</v>
      </c>
      <c r="C184" s="66"/>
      <c r="D184" s="78"/>
      <c r="E184" s="77"/>
      <c r="F184" s="79"/>
      <c r="G184" s="77"/>
      <c r="H184" s="77"/>
      <c r="I184" s="77"/>
      <c r="J184" s="77"/>
      <c r="K184" s="77"/>
      <c r="L184" s="77"/>
      <c r="M184" s="77"/>
      <c r="N184" s="57"/>
    </row>
    <row r="185" spans="2:14" s="21" customFormat="1" x14ac:dyDescent="0.35">
      <c r="B185" s="55">
        <v>421821</v>
      </c>
      <c r="C185" s="66"/>
      <c r="D185" s="78"/>
      <c r="E185" s="77"/>
      <c r="F185" s="79"/>
      <c r="G185" s="77"/>
      <c r="H185" s="77"/>
      <c r="I185" s="77"/>
      <c r="J185" s="77"/>
      <c r="K185" s="77"/>
      <c r="L185" s="77"/>
      <c r="M185" s="77"/>
      <c r="N185" s="57"/>
    </row>
    <row r="186" spans="2:14" s="21" customFormat="1" x14ac:dyDescent="0.35">
      <c r="B186" s="55">
        <v>421822</v>
      </c>
      <c r="C186" s="66"/>
      <c r="D186" s="78"/>
      <c r="E186" s="77"/>
      <c r="F186" s="79"/>
      <c r="G186" s="77"/>
      <c r="H186" s="77"/>
      <c r="I186" s="77"/>
      <c r="J186" s="77"/>
      <c r="K186" s="77"/>
      <c r="L186" s="77"/>
      <c r="M186" s="77"/>
      <c r="N186" s="57"/>
    </row>
    <row r="187" spans="2:14" s="21" customFormat="1" x14ac:dyDescent="0.35">
      <c r="B187" s="55">
        <v>421827</v>
      </c>
      <c r="C187" s="66"/>
      <c r="D187" s="78"/>
      <c r="E187" s="77"/>
      <c r="F187" s="79"/>
      <c r="G187" s="77"/>
      <c r="H187" s="77"/>
      <c r="I187" s="77"/>
      <c r="J187" s="77"/>
      <c r="K187" s="77"/>
      <c r="L187" s="77"/>
      <c r="M187" s="77"/>
      <c r="N187" s="57"/>
    </row>
    <row r="188" spans="2:14" s="21" customFormat="1" x14ac:dyDescent="0.35">
      <c r="B188" s="55">
        <v>421828</v>
      </c>
      <c r="C188" s="66"/>
      <c r="D188" s="78"/>
      <c r="E188" s="77"/>
      <c r="F188" s="79"/>
      <c r="G188" s="77"/>
      <c r="H188" s="77"/>
      <c r="I188" s="77"/>
      <c r="J188" s="77"/>
      <c r="K188" s="77"/>
      <c r="L188" s="77"/>
      <c r="M188" s="77"/>
      <c r="N188" s="57"/>
    </row>
    <row r="189" spans="2:14" s="21" customFormat="1" x14ac:dyDescent="0.35">
      <c r="B189" s="55">
        <v>421917</v>
      </c>
      <c r="C189" s="66"/>
      <c r="D189" s="78"/>
      <c r="E189" s="77"/>
      <c r="F189" s="79"/>
      <c r="G189" s="77"/>
      <c r="H189" s="77"/>
      <c r="I189" s="77"/>
      <c r="J189" s="77"/>
      <c r="K189" s="77"/>
      <c r="L189" s="77"/>
      <c r="M189" s="77"/>
      <c r="N189" s="57"/>
    </row>
    <row r="190" spans="2:14" s="21" customFormat="1" x14ac:dyDescent="0.35">
      <c r="B190" s="55">
        <v>421922</v>
      </c>
      <c r="C190" s="66"/>
      <c r="D190" s="78"/>
      <c r="E190" s="77"/>
      <c r="F190" s="79"/>
      <c r="G190" s="77"/>
      <c r="H190" s="77"/>
      <c r="I190" s="77"/>
      <c r="J190" s="77"/>
      <c r="K190" s="77"/>
      <c r="L190" s="77"/>
      <c r="M190" s="77"/>
      <c r="N190" s="57"/>
    </row>
    <row r="191" spans="2:14" s="21" customFormat="1" x14ac:dyDescent="0.35">
      <c r="B191" s="55">
        <v>422035</v>
      </c>
      <c r="C191" s="66"/>
      <c r="D191" s="78"/>
      <c r="E191" s="77"/>
      <c r="F191" s="79"/>
      <c r="G191" s="77"/>
      <c r="H191" s="77"/>
      <c r="I191" s="77"/>
      <c r="J191" s="77"/>
      <c r="K191" s="77"/>
      <c r="L191" s="77"/>
      <c r="M191" s="77"/>
      <c r="N191" s="57"/>
    </row>
    <row r="192" spans="2:14" s="21" customFormat="1" x14ac:dyDescent="0.35">
      <c r="B192" s="55">
        <v>422220</v>
      </c>
      <c r="C192" s="66"/>
      <c r="D192" s="78"/>
      <c r="E192" s="77"/>
      <c r="F192" s="79"/>
      <c r="G192" s="77"/>
      <c r="H192" s="77"/>
      <c r="I192" s="77"/>
      <c r="J192" s="77"/>
      <c r="K192" s="77"/>
      <c r="L192" s="77"/>
      <c r="M192" s="77"/>
      <c r="N192" s="57"/>
    </row>
    <row r="193" spans="2:14" s="21" customFormat="1" x14ac:dyDescent="0.35">
      <c r="B193" s="55">
        <v>422223</v>
      </c>
      <c r="C193" s="66"/>
      <c r="D193" s="78"/>
      <c r="E193" s="77"/>
      <c r="F193" s="79"/>
      <c r="G193" s="77"/>
      <c r="H193" s="77"/>
      <c r="I193" s="77"/>
      <c r="J193" s="77"/>
      <c r="K193" s="77"/>
      <c r="L193" s="77"/>
      <c r="M193" s="77"/>
      <c r="N193" s="57"/>
    </row>
    <row r="194" spans="2:14" s="21" customFormat="1" x14ac:dyDescent="0.35">
      <c r="B194" s="55">
        <v>422315</v>
      </c>
      <c r="C194" s="66"/>
      <c r="D194" s="78"/>
      <c r="E194" s="77"/>
      <c r="F194" s="79"/>
      <c r="G194" s="77"/>
      <c r="H194" s="77"/>
      <c r="I194" s="77"/>
      <c r="J194" s="77"/>
      <c r="K194" s="77"/>
      <c r="L194" s="77"/>
      <c r="M194" s="77"/>
      <c r="N194" s="57"/>
    </row>
    <row r="195" spans="2:14" s="21" customFormat="1" x14ac:dyDescent="0.35">
      <c r="B195" s="55">
        <v>422717</v>
      </c>
      <c r="C195" s="66"/>
      <c r="D195" s="78"/>
      <c r="E195" s="77"/>
      <c r="F195" s="79"/>
      <c r="G195" s="77"/>
      <c r="H195" s="77"/>
      <c r="I195" s="77"/>
      <c r="J195" s="77"/>
      <c r="K195" s="77"/>
      <c r="L195" s="77"/>
      <c r="M195" s="77"/>
      <c r="N195" s="57"/>
    </row>
    <row r="196" spans="2:14" s="21" customFormat="1" x14ac:dyDescent="0.35">
      <c r="B196" s="55">
        <v>422722</v>
      </c>
      <c r="C196" s="66"/>
      <c r="D196" s="78"/>
      <c r="E196" s="77"/>
      <c r="F196" s="79"/>
      <c r="G196" s="77"/>
      <c r="H196" s="77"/>
      <c r="I196" s="77"/>
      <c r="J196" s="77"/>
      <c r="K196" s="77"/>
      <c r="L196" s="77"/>
      <c r="M196" s="77"/>
      <c r="N196" s="57"/>
    </row>
    <row r="197" spans="2:14" s="21" customFormat="1" x14ac:dyDescent="0.35">
      <c r="B197" s="55">
        <v>422815</v>
      </c>
      <c r="C197" s="66"/>
      <c r="D197" s="78"/>
      <c r="E197" s="77"/>
      <c r="F197" s="79"/>
      <c r="G197" s="77"/>
      <c r="H197" s="77"/>
      <c r="I197" s="77"/>
      <c r="J197" s="77"/>
      <c r="K197" s="77"/>
      <c r="L197" s="77"/>
      <c r="M197" s="77"/>
      <c r="N197" s="57"/>
    </row>
    <row r="198" spans="2:14" s="21" customFormat="1" ht="35.25" customHeight="1" x14ac:dyDescent="0.35">
      <c r="B198" s="55">
        <v>72101507</v>
      </c>
      <c r="C198" s="66" t="s">
        <v>214</v>
      </c>
      <c r="D198" s="78">
        <v>44774</v>
      </c>
      <c r="E198" s="77" t="s">
        <v>198</v>
      </c>
      <c r="F198" s="79" t="s">
        <v>23</v>
      </c>
      <c r="G198" s="77" t="s">
        <v>32</v>
      </c>
      <c r="H198" s="77">
        <f>J198/I198</f>
        <v>100000000</v>
      </c>
      <c r="I198" s="77">
        <v>2</v>
      </c>
      <c r="J198" s="77">
        <v>200000000</v>
      </c>
      <c r="K198" s="77">
        <v>80000000</v>
      </c>
      <c r="L198" s="77" t="s">
        <v>24</v>
      </c>
      <c r="M198" s="77" t="s">
        <v>25</v>
      </c>
      <c r="N198" s="57" t="s">
        <v>181</v>
      </c>
    </row>
    <row r="199" spans="2:14" s="21" customFormat="1" ht="29.25" customHeight="1" x14ac:dyDescent="0.35">
      <c r="B199" s="55">
        <v>73152103</v>
      </c>
      <c r="C199" s="66"/>
      <c r="D199" s="78"/>
      <c r="E199" s="77"/>
      <c r="F199" s="79"/>
      <c r="G199" s="77"/>
      <c r="H199" s="77"/>
      <c r="I199" s="77"/>
      <c r="J199" s="77"/>
      <c r="K199" s="77"/>
      <c r="L199" s="77"/>
      <c r="M199" s="77"/>
      <c r="N199" s="57"/>
    </row>
    <row r="200" spans="2:14" s="21" customFormat="1" ht="111.75" customHeight="1" x14ac:dyDescent="0.35">
      <c r="B200" s="55">
        <v>93151507</v>
      </c>
      <c r="C200" s="26" t="s">
        <v>216</v>
      </c>
      <c r="D200" s="31">
        <v>44652</v>
      </c>
      <c r="E200" s="24" t="s">
        <v>195</v>
      </c>
      <c r="F200" s="34" t="s">
        <v>23</v>
      </c>
      <c r="G200" s="30" t="s">
        <v>32</v>
      </c>
      <c r="H200" s="30">
        <f>J200/I200</f>
        <v>20000000</v>
      </c>
      <c r="I200" s="24">
        <v>3</v>
      </c>
      <c r="J200" s="30">
        <v>60000000</v>
      </c>
      <c r="K200" s="30">
        <v>60000000</v>
      </c>
      <c r="L200" s="30" t="s">
        <v>24</v>
      </c>
      <c r="M200" s="30" t="s">
        <v>25</v>
      </c>
      <c r="N200" s="25" t="s">
        <v>181</v>
      </c>
    </row>
    <row r="201" spans="2:14" s="21" customFormat="1" ht="102" customHeight="1" x14ac:dyDescent="0.35">
      <c r="B201" s="55">
        <v>93151507</v>
      </c>
      <c r="C201" s="26" t="s">
        <v>217</v>
      </c>
      <c r="D201" s="31">
        <v>44774</v>
      </c>
      <c r="E201" s="24" t="s">
        <v>195</v>
      </c>
      <c r="F201" s="34" t="s">
        <v>23</v>
      </c>
      <c r="G201" s="30" t="s">
        <v>32</v>
      </c>
      <c r="H201" s="30">
        <f>J201/I201</f>
        <v>13333333.333333334</v>
      </c>
      <c r="I201" s="24">
        <v>3</v>
      </c>
      <c r="J201" s="30">
        <v>40000000</v>
      </c>
      <c r="K201" s="30">
        <v>40000000</v>
      </c>
      <c r="L201" s="30" t="s">
        <v>24</v>
      </c>
      <c r="M201" s="30" t="s">
        <v>25</v>
      </c>
      <c r="N201" s="25" t="s">
        <v>181</v>
      </c>
    </row>
    <row r="202" spans="2:14" s="21" customFormat="1" ht="213.75" customHeight="1" x14ac:dyDescent="0.35">
      <c r="B202" s="55">
        <v>41116118</v>
      </c>
      <c r="C202" s="26" t="s">
        <v>218</v>
      </c>
      <c r="D202" s="31">
        <v>44774</v>
      </c>
      <c r="E202" s="24" t="s">
        <v>229</v>
      </c>
      <c r="F202" s="34" t="s">
        <v>23</v>
      </c>
      <c r="G202" s="30" t="s">
        <v>32</v>
      </c>
      <c r="H202" s="30">
        <f>J202/I202</f>
        <v>10000000</v>
      </c>
      <c r="I202" s="24">
        <v>5</v>
      </c>
      <c r="J202" s="30">
        <v>50000000</v>
      </c>
      <c r="K202" s="30">
        <v>50000000</v>
      </c>
      <c r="L202" s="30" t="s">
        <v>24</v>
      </c>
      <c r="M202" s="30" t="s">
        <v>25</v>
      </c>
      <c r="N202" s="25" t="s">
        <v>181</v>
      </c>
    </row>
    <row r="203" spans="2:14" s="21" customFormat="1" ht="84.75" customHeight="1" x14ac:dyDescent="0.35">
      <c r="B203" s="55">
        <v>93151507</v>
      </c>
      <c r="C203" s="67" t="s">
        <v>219</v>
      </c>
      <c r="D203" s="78">
        <v>44774</v>
      </c>
      <c r="E203" s="77" t="s">
        <v>229</v>
      </c>
      <c r="F203" s="79" t="s">
        <v>23</v>
      </c>
      <c r="G203" s="77" t="s">
        <v>32</v>
      </c>
      <c r="H203" s="77">
        <f>J203/I203</f>
        <v>50000000</v>
      </c>
      <c r="I203" s="77">
        <v>5</v>
      </c>
      <c r="J203" s="77">
        <v>250000000</v>
      </c>
      <c r="K203" s="77">
        <v>250000000</v>
      </c>
      <c r="L203" s="77" t="s">
        <v>24</v>
      </c>
      <c r="M203" s="77" t="s">
        <v>25</v>
      </c>
      <c r="N203" s="57" t="s">
        <v>181</v>
      </c>
    </row>
    <row r="204" spans="2:14" s="21" customFormat="1" ht="84.75" customHeight="1" x14ac:dyDescent="0.35">
      <c r="B204" s="55">
        <v>84111603</v>
      </c>
      <c r="C204" s="67"/>
      <c r="D204" s="78"/>
      <c r="E204" s="77"/>
      <c r="F204" s="79"/>
      <c r="G204" s="77"/>
      <c r="H204" s="77"/>
      <c r="I204" s="77"/>
      <c r="J204" s="77"/>
      <c r="K204" s="77"/>
      <c r="L204" s="77"/>
      <c r="M204" s="77"/>
      <c r="N204" s="57"/>
    </row>
    <row r="205" spans="2:14" s="21" customFormat="1" ht="30.75" customHeight="1" x14ac:dyDescent="0.35">
      <c r="B205" s="55">
        <v>46191601</v>
      </c>
      <c r="C205" s="66" t="s">
        <v>227</v>
      </c>
      <c r="D205" s="78">
        <v>44774</v>
      </c>
      <c r="E205" s="77" t="s">
        <v>198</v>
      </c>
      <c r="F205" s="79" t="s">
        <v>23</v>
      </c>
      <c r="G205" s="77" t="s">
        <v>32</v>
      </c>
      <c r="H205" s="77">
        <f>J205/I205</f>
        <v>20000000</v>
      </c>
      <c r="I205" s="77">
        <v>2</v>
      </c>
      <c r="J205" s="77">
        <v>40000000</v>
      </c>
      <c r="K205" s="77">
        <v>40000000</v>
      </c>
      <c r="L205" s="77" t="s">
        <v>24</v>
      </c>
      <c r="M205" s="77" t="s">
        <v>25</v>
      </c>
      <c r="N205" s="57" t="s">
        <v>181</v>
      </c>
    </row>
    <row r="206" spans="2:14" s="21" customFormat="1" ht="30.75" customHeight="1" x14ac:dyDescent="0.35">
      <c r="B206" s="55">
        <v>42171611</v>
      </c>
      <c r="C206" s="66"/>
      <c r="D206" s="78"/>
      <c r="E206" s="77"/>
      <c r="F206" s="79"/>
      <c r="G206" s="77"/>
      <c r="H206" s="77"/>
      <c r="I206" s="77"/>
      <c r="J206" s="77"/>
      <c r="K206" s="77"/>
      <c r="L206" s="77"/>
      <c r="M206" s="77"/>
      <c r="N206" s="57"/>
    </row>
    <row r="207" spans="2:14" s="21" customFormat="1" ht="30.75" customHeight="1" x14ac:dyDescent="0.35">
      <c r="B207" s="55">
        <v>42172001</v>
      </c>
      <c r="C207" s="66"/>
      <c r="D207" s="78"/>
      <c r="E207" s="77"/>
      <c r="F207" s="79"/>
      <c r="G207" s="77"/>
      <c r="H207" s="77"/>
      <c r="I207" s="77"/>
      <c r="J207" s="77"/>
      <c r="K207" s="77"/>
      <c r="L207" s="77"/>
      <c r="M207" s="77"/>
      <c r="N207" s="57"/>
    </row>
    <row r="208" spans="2:14" s="21" customFormat="1" ht="23.25" customHeight="1" x14ac:dyDescent="0.35">
      <c r="B208" s="55">
        <v>41103010</v>
      </c>
      <c r="C208" s="66" t="s">
        <v>223</v>
      </c>
      <c r="D208" s="78">
        <v>44774</v>
      </c>
      <c r="E208" s="77" t="s">
        <v>198</v>
      </c>
      <c r="F208" s="79" t="s">
        <v>23</v>
      </c>
      <c r="G208" s="77" t="s">
        <v>32</v>
      </c>
      <c r="H208" s="77">
        <f>J208/I208</f>
        <v>4000000</v>
      </c>
      <c r="I208" s="77">
        <v>2</v>
      </c>
      <c r="J208" s="77">
        <v>8000000</v>
      </c>
      <c r="K208" s="77">
        <v>8000000</v>
      </c>
      <c r="L208" s="77" t="s">
        <v>24</v>
      </c>
      <c r="M208" s="77" t="s">
        <v>25</v>
      </c>
      <c r="N208" s="57" t="s">
        <v>181</v>
      </c>
    </row>
    <row r="209" spans="2:14" s="21" customFormat="1" ht="23.25" customHeight="1" x14ac:dyDescent="0.35">
      <c r="B209" s="55">
        <v>41103011</v>
      </c>
      <c r="C209" s="66"/>
      <c r="D209" s="78"/>
      <c r="E209" s="77"/>
      <c r="F209" s="79"/>
      <c r="G209" s="77"/>
      <c r="H209" s="77"/>
      <c r="I209" s="77"/>
      <c r="J209" s="77"/>
      <c r="K209" s="77"/>
      <c r="L209" s="77"/>
      <c r="M209" s="77"/>
      <c r="N209" s="57"/>
    </row>
    <row r="210" spans="2:14" s="21" customFormat="1" ht="23.25" customHeight="1" x14ac:dyDescent="0.35">
      <c r="B210" s="55">
        <v>81141504</v>
      </c>
      <c r="C210" s="66"/>
      <c r="D210" s="78"/>
      <c r="E210" s="77"/>
      <c r="F210" s="79"/>
      <c r="G210" s="77"/>
      <c r="H210" s="77"/>
      <c r="I210" s="77"/>
      <c r="J210" s="77"/>
      <c r="K210" s="77"/>
      <c r="L210" s="77"/>
      <c r="M210" s="77"/>
      <c r="N210" s="57"/>
    </row>
    <row r="211" spans="2:14" s="21" customFormat="1" ht="43.5" x14ac:dyDescent="0.35">
      <c r="B211" s="55">
        <v>72121101</v>
      </c>
      <c r="C211" s="10" t="s">
        <v>225</v>
      </c>
      <c r="D211" s="31">
        <v>44774</v>
      </c>
      <c r="E211" s="24" t="s">
        <v>198</v>
      </c>
      <c r="F211" s="34" t="s">
        <v>23</v>
      </c>
      <c r="G211" s="30" t="s">
        <v>32</v>
      </c>
      <c r="H211" s="30">
        <f>J211/I211</f>
        <v>250000000</v>
      </c>
      <c r="I211" s="24">
        <v>2</v>
      </c>
      <c r="J211" s="30">
        <v>500000000</v>
      </c>
      <c r="K211" s="30">
        <v>500000000</v>
      </c>
      <c r="L211" s="30" t="s">
        <v>24</v>
      </c>
      <c r="M211" s="30" t="s">
        <v>25</v>
      </c>
      <c r="N211" s="25" t="s">
        <v>181</v>
      </c>
    </row>
    <row r="212" spans="2:14" s="21" customFormat="1" ht="43.5" x14ac:dyDescent="0.35">
      <c r="B212" s="55">
        <v>42143700</v>
      </c>
      <c r="C212" s="26" t="s">
        <v>230</v>
      </c>
      <c r="D212" s="31">
        <v>44774</v>
      </c>
      <c r="E212" s="24" t="s">
        <v>198</v>
      </c>
      <c r="F212" s="34" t="s">
        <v>23</v>
      </c>
      <c r="G212" s="30" t="s">
        <v>32</v>
      </c>
      <c r="H212" s="30">
        <f>J212/I212</f>
        <v>5000000</v>
      </c>
      <c r="I212" s="24">
        <v>2</v>
      </c>
      <c r="J212" s="30">
        <v>10000000</v>
      </c>
      <c r="K212" s="30">
        <v>10000000</v>
      </c>
      <c r="L212" s="30" t="s">
        <v>24</v>
      </c>
      <c r="M212" s="30" t="s">
        <v>25</v>
      </c>
      <c r="N212" s="25" t="s">
        <v>181</v>
      </c>
    </row>
    <row r="213" spans="2:14" s="21" customFormat="1" ht="37.5" customHeight="1" x14ac:dyDescent="0.35">
      <c r="B213" s="55">
        <v>40151500</v>
      </c>
      <c r="C213" s="66" t="s">
        <v>224</v>
      </c>
      <c r="D213" s="78">
        <v>44743</v>
      </c>
      <c r="E213" s="80" t="s">
        <v>231</v>
      </c>
      <c r="F213" s="79" t="s">
        <v>23</v>
      </c>
      <c r="G213" s="77" t="s">
        <v>32</v>
      </c>
      <c r="H213" s="77">
        <f>J213/I213</f>
        <v>60000000</v>
      </c>
      <c r="I213" s="77">
        <v>1</v>
      </c>
      <c r="J213" s="77">
        <v>60000000</v>
      </c>
      <c r="K213" s="77">
        <v>60000000</v>
      </c>
      <c r="L213" s="77" t="s">
        <v>24</v>
      </c>
      <c r="M213" s="77" t="s">
        <v>25</v>
      </c>
      <c r="N213" s="57" t="s">
        <v>181</v>
      </c>
    </row>
    <row r="214" spans="2:14" s="21" customFormat="1" ht="37.5" customHeight="1" x14ac:dyDescent="0.35">
      <c r="B214" s="55">
        <v>40151700</v>
      </c>
      <c r="C214" s="66"/>
      <c r="D214" s="78"/>
      <c r="E214" s="81"/>
      <c r="F214" s="79"/>
      <c r="G214" s="77"/>
      <c r="H214" s="77"/>
      <c r="I214" s="77"/>
      <c r="J214" s="77"/>
      <c r="K214" s="77"/>
      <c r="L214" s="77"/>
      <c r="M214" s="77"/>
      <c r="N214" s="57"/>
    </row>
    <row r="215" spans="2:14" s="21" customFormat="1" ht="37.5" customHeight="1" x14ac:dyDescent="0.35">
      <c r="B215" s="55">
        <v>40151800</v>
      </c>
      <c r="C215" s="66"/>
      <c r="D215" s="78"/>
      <c r="E215" s="82"/>
      <c r="F215" s="79"/>
      <c r="G215" s="77"/>
      <c r="H215" s="77"/>
      <c r="I215" s="77"/>
      <c r="J215" s="77"/>
      <c r="K215" s="77"/>
      <c r="L215" s="77"/>
      <c r="M215" s="77"/>
      <c r="N215" s="57"/>
    </row>
    <row r="216" spans="2:14" s="21" customFormat="1" ht="53.25" customHeight="1" x14ac:dyDescent="0.35">
      <c r="B216" s="56">
        <v>43231511</v>
      </c>
      <c r="C216" s="32" t="s">
        <v>233</v>
      </c>
      <c r="D216" s="38">
        <v>44788</v>
      </c>
      <c r="E216" s="30" t="s">
        <v>231</v>
      </c>
      <c r="F216" s="34" t="s">
        <v>23</v>
      </c>
      <c r="G216" s="34" t="s">
        <v>32</v>
      </c>
      <c r="H216" s="41">
        <f>J216/I216</f>
        <v>14000000</v>
      </c>
      <c r="I216" s="34">
        <v>1</v>
      </c>
      <c r="J216" s="41">
        <v>14000000</v>
      </c>
      <c r="K216" s="41">
        <v>14000000</v>
      </c>
      <c r="L216" s="34" t="s">
        <v>24</v>
      </c>
      <c r="M216" s="34" t="s">
        <v>25</v>
      </c>
      <c r="N216" s="57" t="s">
        <v>181</v>
      </c>
    </row>
    <row r="217" spans="2:14" s="21" customFormat="1" ht="60" customHeight="1" x14ac:dyDescent="0.35">
      <c r="B217" s="56">
        <v>24111800</v>
      </c>
      <c r="C217" s="46" t="s">
        <v>234</v>
      </c>
      <c r="D217" s="38">
        <v>44788</v>
      </c>
      <c r="E217" s="30" t="s">
        <v>231</v>
      </c>
      <c r="F217" s="34" t="s">
        <v>23</v>
      </c>
      <c r="G217" s="34" t="s">
        <v>32</v>
      </c>
      <c r="H217" s="41">
        <f t="shared" ref="H217:H223" si="6">J217/I217</f>
        <v>10000000</v>
      </c>
      <c r="I217" s="34">
        <v>1</v>
      </c>
      <c r="J217" s="41">
        <v>10000000</v>
      </c>
      <c r="K217" s="41">
        <v>10000000</v>
      </c>
      <c r="L217" s="34" t="s">
        <v>24</v>
      </c>
      <c r="M217" s="34" t="s">
        <v>25</v>
      </c>
      <c r="N217" s="57"/>
    </row>
    <row r="218" spans="2:14" s="21" customFormat="1" ht="58" x14ac:dyDescent="0.35">
      <c r="B218" s="56">
        <v>24111813</v>
      </c>
      <c r="C218" s="46" t="s">
        <v>235</v>
      </c>
      <c r="D218" s="38">
        <v>44788</v>
      </c>
      <c r="E218" s="30" t="s">
        <v>231</v>
      </c>
      <c r="F218" s="34" t="s">
        <v>23</v>
      </c>
      <c r="G218" s="34" t="s">
        <v>32</v>
      </c>
      <c r="H218" s="41">
        <f t="shared" si="6"/>
        <v>53895100</v>
      </c>
      <c r="I218" s="34">
        <v>1</v>
      </c>
      <c r="J218" s="41">
        <v>53895100</v>
      </c>
      <c r="K218" s="41">
        <v>53895100</v>
      </c>
      <c r="L218" s="34" t="s">
        <v>24</v>
      </c>
      <c r="M218" s="34" t="s">
        <v>25</v>
      </c>
      <c r="N218" s="57"/>
    </row>
    <row r="219" spans="2:14" s="21" customFormat="1" ht="43.5" x14ac:dyDescent="0.35">
      <c r="B219" s="56">
        <v>41112504</v>
      </c>
      <c r="C219" s="46" t="s">
        <v>236</v>
      </c>
      <c r="D219" s="38">
        <v>44788</v>
      </c>
      <c r="E219" s="30" t="s">
        <v>231</v>
      </c>
      <c r="F219" s="34" t="s">
        <v>23</v>
      </c>
      <c r="G219" s="34" t="s">
        <v>32</v>
      </c>
      <c r="H219" s="41">
        <f t="shared" si="6"/>
        <v>10000000</v>
      </c>
      <c r="I219" s="34">
        <v>1</v>
      </c>
      <c r="J219" s="41">
        <v>10000000</v>
      </c>
      <c r="K219" s="41">
        <v>10000000</v>
      </c>
      <c r="L219" s="34" t="s">
        <v>24</v>
      </c>
      <c r="M219" s="34" t="s">
        <v>25</v>
      </c>
      <c r="N219" s="57" t="s">
        <v>181</v>
      </c>
    </row>
    <row r="220" spans="2:14" s="21" customFormat="1" ht="29" x14ac:dyDescent="0.35">
      <c r="B220" s="56">
        <v>85121800</v>
      </c>
      <c r="C220" s="46" t="s">
        <v>237</v>
      </c>
      <c r="D220" s="38">
        <v>44788</v>
      </c>
      <c r="E220" s="30" t="s">
        <v>231</v>
      </c>
      <c r="F220" s="34" t="s">
        <v>23</v>
      </c>
      <c r="G220" s="34" t="s">
        <v>32</v>
      </c>
      <c r="H220" s="41">
        <f t="shared" si="6"/>
        <v>14000000</v>
      </c>
      <c r="I220" s="34">
        <v>1</v>
      </c>
      <c r="J220" s="41">
        <v>14000000</v>
      </c>
      <c r="K220" s="41">
        <v>14000000</v>
      </c>
      <c r="L220" s="34" t="s">
        <v>24</v>
      </c>
      <c r="M220" s="34" t="s">
        <v>25</v>
      </c>
      <c r="N220" s="57"/>
    </row>
    <row r="221" spans="2:14" s="21" customFormat="1" ht="29" x14ac:dyDescent="0.35">
      <c r="B221" s="56">
        <v>76121701</v>
      </c>
      <c r="C221" s="46" t="s">
        <v>238</v>
      </c>
      <c r="D221" s="38">
        <v>44788</v>
      </c>
      <c r="E221" s="30" t="s">
        <v>231</v>
      </c>
      <c r="F221" s="33" t="s">
        <v>179</v>
      </c>
      <c r="G221" s="34" t="s">
        <v>32</v>
      </c>
      <c r="H221" s="41">
        <f t="shared" si="6"/>
        <v>60000000</v>
      </c>
      <c r="I221" s="33">
        <v>1</v>
      </c>
      <c r="J221" s="41">
        <v>60000000</v>
      </c>
      <c r="K221" s="41">
        <v>60000000</v>
      </c>
      <c r="L221" s="34" t="s">
        <v>24</v>
      </c>
      <c r="M221" s="34" t="s">
        <v>25</v>
      </c>
      <c r="N221" s="57"/>
    </row>
    <row r="222" spans="2:14" s="21" customFormat="1" ht="43.5" x14ac:dyDescent="0.35">
      <c r="B222" s="56">
        <v>43231511</v>
      </c>
      <c r="C222" s="46" t="s">
        <v>239</v>
      </c>
      <c r="D222" s="47">
        <v>44788</v>
      </c>
      <c r="E222" s="30" t="s">
        <v>231</v>
      </c>
      <c r="F222" s="34" t="s">
        <v>23</v>
      </c>
      <c r="G222" s="34" t="s">
        <v>32</v>
      </c>
      <c r="H222" s="41">
        <f t="shared" si="6"/>
        <v>13100000</v>
      </c>
      <c r="I222" s="34">
        <v>1</v>
      </c>
      <c r="J222" s="48">
        <v>13100000</v>
      </c>
      <c r="K222" s="48">
        <v>13100000</v>
      </c>
      <c r="L222" s="34" t="s">
        <v>24</v>
      </c>
      <c r="M222" s="34" t="s">
        <v>25</v>
      </c>
      <c r="N222" s="57" t="s">
        <v>181</v>
      </c>
    </row>
    <row r="223" spans="2:14" s="21" customFormat="1" ht="43.5" x14ac:dyDescent="0.35">
      <c r="B223" s="56">
        <v>82101600</v>
      </c>
      <c r="C223" s="46" t="s">
        <v>240</v>
      </c>
      <c r="D223" s="38">
        <v>44788</v>
      </c>
      <c r="E223" s="30" t="s">
        <v>196</v>
      </c>
      <c r="F223" s="33" t="s">
        <v>179</v>
      </c>
      <c r="G223" s="34" t="s">
        <v>32</v>
      </c>
      <c r="H223" s="41">
        <f t="shared" si="6"/>
        <v>15000000</v>
      </c>
      <c r="I223" s="33">
        <v>4</v>
      </c>
      <c r="J223" s="41">
        <v>60000000</v>
      </c>
      <c r="K223" s="41">
        <v>60000000</v>
      </c>
      <c r="L223" s="33" t="s">
        <v>24</v>
      </c>
      <c r="M223" s="33" t="s">
        <v>25</v>
      </c>
      <c r="N223" s="57"/>
    </row>
    <row r="224" spans="2:14" s="21" customFormat="1" x14ac:dyDescent="0.35">
      <c r="B224" s="56">
        <v>50192600</v>
      </c>
      <c r="C224" s="62" t="s">
        <v>241</v>
      </c>
      <c r="D224" s="64">
        <v>44788</v>
      </c>
      <c r="E224" s="65" t="s">
        <v>196</v>
      </c>
      <c r="F224" s="58" t="s">
        <v>23</v>
      </c>
      <c r="G224" s="58" t="s">
        <v>32</v>
      </c>
      <c r="H224" s="61">
        <f>J224/I224</f>
        <v>7500000</v>
      </c>
      <c r="I224" s="58">
        <v>4</v>
      </c>
      <c r="J224" s="61">
        <v>30000000</v>
      </c>
      <c r="K224" s="61">
        <v>30000000</v>
      </c>
      <c r="L224" s="58" t="s">
        <v>24</v>
      </c>
      <c r="M224" s="58" t="s">
        <v>25</v>
      </c>
      <c r="N224" s="57"/>
    </row>
    <row r="225" spans="2:14" s="21" customFormat="1" x14ac:dyDescent="0.35">
      <c r="B225" s="56">
        <v>50193100</v>
      </c>
      <c r="C225" s="62"/>
      <c r="D225" s="64"/>
      <c r="E225" s="65"/>
      <c r="F225" s="59"/>
      <c r="G225" s="59"/>
      <c r="H225" s="61"/>
      <c r="I225" s="59"/>
      <c r="J225" s="61"/>
      <c r="K225" s="61"/>
      <c r="L225" s="59"/>
      <c r="M225" s="59"/>
      <c r="N225" s="57" t="s">
        <v>181</v>
      </c>
    </row>
    <row r="226" spans="2:14" s="21" customFormat="1" x14ac:dyDescent="0.35">
      <c r="B226" s="56">
        <v>50202400</v>
      </c>
      <c r="C226" s="62"/>
      <c r="D226" s="64"/>
      <c r="E226" s="65"/>
      <c r="F226" s="59"/>
      <c r="G226" s="59"/>
      <c r="H226" s="61"/>
      <c r="I226" s="59"/>
      <c r="J226" s="61"/>
      <c r="K226" s="61"/>
      <c r="L226" s="59"/>
      <c r="M226" s="59"/>
      <c r="N226" s="57"/>
    </row>
    <row r="227" spans="2:14" s="21" customFormat="1" x14ac:dyDescent="0.35">
      <c r="B227" s="56">
        <v>50202500</v>
      </c>
      <c r="C227" s="62"/>
      <c r="D227" s="64"/>
      <c r="E227" s="65"/>
      <c r="F227" s="60"/>
      <c r="G227" s="60"/>
      <c r="H227" s="61"/>
      <c r="I227" s="60"/>
      <c r="J227" s="61"/>
      <c r="K227" s="61"/>
      <c r="L227" s="60"/>
      <c r="M227" s="60"/>
      <c r="N227" s="57"/>
    </row>
    <row r="228" spans="2:14" s="21" customFormat="1" ht="58" x14ac:dyDescent="0.35">
      <c r="B228" s="56">
        <v>42191800</v>
      </c>
      <c r="C228" s="32" t="s">
        <v>242</v>
      </c>
      <c r="D228" s="38">
        <v>44805</v>
      </c>
      <c r="E228" s="30" t="s">
        <v>231</v>
      </c>
      <c r="F228" s="33" t="s">
        <v>179</v>
      </c>
      <c r="G228" s="34" t="s">
        <v>32</v>
      </c>
      <c r="H228" s="41">
        <f t="shared" ref="H228:H229" si="7">J228/I228</f>
        <v>200000000</v>
      </c>
      <c r="I228" s="33">
        <v>1</v>
      </c>
      <c r="J228" s="41">
        <v>200000000</v>
      </c>
      <c r="K228" s="41">
        <v>200000000</v>
      </c>
      <c r="L228" s="34" t="s">
        <v>24</v>
      </c>
      <c r="M228" s="34" t="s">
        <v>25</v>
      </c>
      <c r="N228" s="57" t="s">
        <v>181</v>
      </c>
    </row>
    <row r="229" spans="2:14" s="21" customFormat="1" ht="101.25" customHeight="1" x14ac:dyDescent="0.35">
      <c r="B229" s="56">
        <v>41112200</v>
      </c>
      <c r="C229" s="46" t="s">
        <v>243</v>
      </c>
      <c r="D229" s="38">
        <v>44805</v>
      </c>
      <c r="E229" s="30" t="s">
        <v>231</v>
      </c>
      <c r="F229" s="34" t="s">
        <v>23</v>
      </c>
      <c r="G229" s="34" t="s">
        <v>32</v>
      </c>
      <c r="H229" s="41">
        <f t="shared" si="7"/>
        <v>15000000</v>
      </c>
      <c r="I229" s="34">
        <v>1</v>
      </c>
      <c r="J229" s="41">
        <v>15000000</v>
      </c>
      <c r="K229" s="41">
        <v>15000000</v>
      </c>
      <c r="L229" s="34" t="s">
        <v>24</v>
      </c>
      <c r="M229" s="34" t="s">
        <v>25</v>
      </c>
      <c r="N229" s="57"/>
    </row>
    <row r="230" spans="2:14" s="21" customFormat="1" x14ac:dyDescent="0.35">
      <c r="B230" s="56">
        <v>471115</v>
      </c>
      <c r="C230" s="63" t="s">
        <v>244</v>
      </c>
      <c r="D230" s="64">
        <v>44805</v>
      </c>
      <c r="E230" s="65" t="s">
        <v>77</v>
      </c>
      <c r="F230" s="58" t="s">
        <v>179</v>
      </c>
      <c r="G230" s="58" t="s">
        <v>32</v>
      </c>
      <c r="H230" s="61">
        <f>J230/I230</f>
        <v>450000000</v>
      </c>
      <c r="I230" s="58">
        <v>1</v>
      </c>
      <c r="J230" s="61">
        <v>450000000</v>
      </c>
      <c r="K230" s="61">
        <v>450000000</v>
      </c>
      <c r="L230" s="58" t="s">
        <v>24</v>
      </c>
      <c r="M230" s="58" t="s">
        <v>25</v>
      </c>
      <c r="N230" s="57"/>
    </row>
    <row r="231" spans="2:14" s="21" customFormat="1" x14ac:dyDescent="0.35">
      <c r="B231" s="56">
        <v>47111503</v>
      </c>
      <c r="C231" s="63"/>
      <c r="D231" s="64"/>
      <c r="E231" s="65"/>
      <c r="F231" s="59"/>
      <c r="G231" s="59"/>
      <c r="H231" s="61"/>
      <c r="I231" s="59"/>
      <c r="J231" s="61"/>
      <c r="K231" s="61"/>
      <c r="L231" s="59"/>
      <c r="M231" s="59"/>
      <c r="N231" s="57" t="s">
        <v>181</v>
      </c>
    </row>
    <row r="232" spans="2:14" s="21" customFormat="1" x14ac:dyDescent="0.35">
      <c r="B232" s="56">
        <v>47111601</v>
      </c>
      <c r="C232" s="63"/>
      <c r="D232" s="64"/>
      <c r="E232" s="65"/>
      <c r="F232" s="60"/>
      <c r="G232" s="60"/>
      <c r="H232" s="61"/>
      <c r="I232" s="60"/>
      <c r="J232" s="61"/>
      <c r="K232" s="61"/>
      <c r="L232" s="60"/>
      <c r="M232" s="60"/>
      <c r="N232" s="57"/>
    </row>
    <row r="233" spans="2:14" s="21" customFormat="1" ht="66.75" customHeight="1" x14ac:dyDescent="0.35">
      <c r="B233" s="56">
        <v>72101500</v>
      </c>
      <c r="C233" s="49" t="s">
        <v>245</v>
      </c>
      <c r="D233" s="38">
        <v>44805</v>
      </c>
      <c r="E233" s="4" t="s">
        <v>195</v>
      </c>
      <c r="F233" s="34" t="s">
        <v>23</v>
      </c>
      <c r="G233" s="34" t="s">
        <v>32</v>
      </c>
      <c r="H233" s="41">
        <f>J233/I233</f>
        <v>11666666.666666666</v>
      </c>
      <c r="I233" s="34">
        <v>3</v>
      </c>
      <c r="J233" s="41">
        <v>35000000</v>
      </c>
      <c r="K233" s="41">
        <v>35000000</v>
      </c>
      <c r="L233" s="34" t="s">
        <v>24</v>
      </c>
      <c r="M233" s="34" t="s">
        <v>25</v>
      </c>
      <c r="N233" s="57"/>
    </row>
    <row r="234" spans="2:14" s="21" customFormat="1" x14ac:dyDescent="0.35">
      <c r="B234" s="27"/>
      <c r="C234" s="22"/>
      <c r="D234" s="27"/>
      <c r="E234" s="27"/>
      <c r="F234" s="36"/>
      <c r="G234" s="27"/>
      <c r="H234" s="42"/>
      <c r="I234" s="29"/>
      <c r="J234" s="45"/>
      <c r="K234" s="45"/>
      <c r="L234" s="27"/>
      <c r="M234" s="27"/>
      <c r="N234" s="28"/>
    </row>
    <row r="235" spans="2:14" s="21" customFormat="1" x14ac:dyDescent="0.35">
      <c r="B235" s="27"/>
      <c r="C235" s="22"/>
      <c r="D235" s="27"/>
      <c r="E235" s="27"/>
      <c r="F235" s="36"/>
      <c r="G235" s="27"/>
      <c r="H235" s="42"/>
      <c r="I235" s="29"/>
      <c r="J235" s="45"/>
      <c r="K235" s="45"/>
      <c r="L235" s="27"/>
      <c r="M235" s="27"/>
      <c r="N235" s="28"/>
    </row>
    <row r="236" spans="2:14" s="21" customFormat="1" x14ac:dyDescent="0.35">
      <c r="B236" s="27"/>
      <c r="C236" s="22"/>
      <c r="D236" s="27"/>
      <c r="E236" s="27"/>
      <c r="F236" s="36"/>
      <c r="G236" s="27"/>
      <c r="H236" s="42"/>
      <c r="I236" s="29"/>
      <c r="J236" s="45"/>
      <c r="K236" s="45"/>
      <c r="L236" s="27"/>
      <c r="M236" s="27"/>
      <c r="N236" s="28"/>
    </row>
    <row r="237" spans="2:14" s="21" customFormat="1" x14ac:dyDescent="0.35">
      <c r="B237" s="27"/>
      <c r="C237" s="22"/>
      <c r="D237" s="27"/>
      <c r="E237" s="27"/>
      <c r="F237" s="36"/>
      <c r="G237" s="27"/>
      <c r="H237" s="42"/>
      <c r="I237" s="29"/>
      <c r="J237" s="45"/>
      <c r="K237" s="45"/>
      <c r="L237" s="27"/>
      <c r="M237" s="27"/>
      <c r="N237" s="28"/>
    </row>
    <row r="238" spans="2:14" s="21" customFormat="1" x14ac:dyDescent="0.35">
      <c r="B238" s="27"/>
      <c r="C238" s="22"/>
      <c r="D238" s="27"/>
      <c r="E238" s="27"/>
      <c r="F238" s="36"/>
      <c r="G238" s="27"/>
      <c r="H238" s="42"/>
      <c r="I238" s="29"/>
      <c r="J238" s="45"/>
      <c r="K238" s="45"/>
      <c r="L238" s="27"/>
      <c r="M238" s="27"/>
      <c r="N238" s="28"/>
    </row>
    <row r="239" spans="2:14" s="21" customFormat="1" x14ac:dyDescent="0.35">
      <c r="B239" s="27"/>
      <c r="C239" s="22"/>
      <c r="D239" s="27"/>
      <c r="E239" s="27"/>
      <c r="F239" s="36"/>
      <c r="G239" s="27"/>
      <c r="H239" s="42"/>
      <c r="I239" s="29"/>
      <c r="J239" s="45"/>
      <c r="K239" s="45"/>
      <c r="L239" s="27"/>
      <c r="M239" s="27"/>
      <c r="N239" s="28"/>
    </row>
    <row r="240" spans="2:14" s="21" customFormat="1" x14ac:dyDescent="0.35">
      <c r="B240" s="27"/>
      <c r="C240" s="22"/>
      <c r="D240" s="27"/>
      <c r="E240" s="27"/>
      <c r="F240" s="36"/>
      <c r="G240" s="27"/>
      <c r="H240" s="42"/>
      <c r="I240" s="29"/>
      <c r="J240" s="45"/>
      <c r="K240" s="45"/>
      <c r="L240" s="27"/>
      <c r="M240" s="27"/>
      <c r="N240" s="28"/>
    </row>
    <row r="241" spans="2:14" s="21" customFormat="1" x14ac:dyDescent="0.35">
      <c r="B241" s="27"/>
      <c r="C241" s="22"/>
      <c r="D241" s="27"/>
      <c r="E241" s="27"/>
      <c r="F241" s="36"/>
      <c r="G241" s="27"/>
      <c r="H241" s="42"/>
      <c r="I241" s="29"/>
      <c r="J241" s="45"/>
      <c r="K241" s="45"/>
      <c r="L241" s="27"/>
      <c r="M241" s="27"/>
      <c r="N241" s="28"/>
    </row>
    <row r="242" spans="2:14" s="21" customFormat="1" x14ac:dyDescent="0.35">
      <c r="B242" s="27"/>
      <c r="C242" s="22"/>
      <c r="D242" s="27"/>
      <c r="E242" s="27"/>
      <c r="F242" s="36"/>
      <c r="G242" s="27"/>
      <c r="H242" s="42"/>
      <c r="I242" s="29"/>
      <c r="J242" s="45"/>
      <c r="K242" s="45"/>
      <c r="L242" s="27"/>
      <c r="M242" s="27"/>
      <c r="N242" s="28"/>
    </row>
    <row r="243" spans="2:14" s="21" customFormat="1" x14ac:dyDescent="0.35">
      <c r="B243" s="27"/>
      <c r="C243" s="22"/>
      <c r="D243" s="27"/>
      <c r="E243" s="27"/>
      <c r="F243" s="36"/>
      <c r="G243" s="27"/>
      <c r="H243" s="42"/>
      <c r="I243" s="29"/>
      <c r="J243" s="45"/>
      <c r="K243" s="45"/>
      <c r="L243" s="27"/>
      <c r="M243" s="27"/>
      <c r="N243" s="28"/>
    </row>
    <row r="244" spans="2:14" s="21" customFormat="1" x14ac:dyDescent="0.35">
      <c r="B244" s="27"/>
      <c r="C244" s="22"/>
      <c r="D244" s="27"/>
      <c r="E244" s="27"/>
      <c r="F244" s="36"/>
      <c r="G244" s="27"/>
      <c r="H244" s="42"/>
      <c r="I244" s="29"/>
      <c r="J244" s="45"/>
      <c r="K244" s="45"/>
      <c r="L244" s="27"/>
      <c r="M244" s="27"/>
      <c r="N244" s="28"/>
    </row>
    <row r="245" spans="2:14" s="21" customFormat="1" x14ac:dyDescent="0.35">
      <c r="B245" s="27"/>
      <c r="C245" s="22"/>
      <c r="D245" s="27"/>
      <c r="E245" s="27"/>
      <c r="F245" s="36"/>
      <c r="G245" s="27"/>
      <c r="H245" s="42"/>
      <c r="I245" s="29"/>
      <c r="J245" s="45"/>
      <c r="K245" s="45"/>
      <c r="L245" s="27"/>
      <c r="M245" s="27"/>
      <c r="N245" s="28"/>
    </row>
    <row r="246" spans="2:14" s="21" customFormat="1" x14ac:dyDescent="0.35">
      <c r="B246" s="27"/>
      <c r="C246" s="22"/>
      <c r="D246" s="27"/>
      <c r="E246" s="27"/>
      <c r="F246" s="36"/>
      <c r="G246" s="27"/>
      <c r="H246" s="42"/>
      <c r="I246" s="29"/>
      <c r="J246" s="45"/>
      <c r="K246" s="45"/>
      <c r="L246" s="27"/>
      <c r="M246" s="27"/>
      <c r="N246" s="28"/>
    </row>
    <row r="247" spans="2:14" s="21" customFormat="1" x14ac:dyDescent="0.35">
      <c r="B247" s="27"/>
      <c r="C247" s="22"/>
      <c r="D247" s="27"/>
      <c r="E247" s="27"/>
      <c r="F247" s="36"/>
      <c r="G247" s="27"/>
      <c r="H247" s="42"/>
      <c r="I247" s="29"/>
      <c r="J247" s="45"/>
      <c r="K247" s="45"/>
      <c r="L247" s="27"/>
      <c r="M247" s="27"/>
      <c r="N247" s="28"/>
    </row>
    <row r="248" spans="2:14" s="21" customFormat="1" x14ac:dyDescent="0.35">
      <c r="B248" s="27"/>
      <c r="C248" s="22"/>
      <c r="D248" s="27"/>
      <c r="E248" s="27"/>
      <c r="F248" s="36"/>
      <c r="G248" s="27"/>
      <c r="H248" s="42"/>
      <c r="I248" s="29"/>
      <c r="J248" s="45"/>
      <c r="K248" s="45"/>
      <c r="L248" s="27"/>
      <c r="M248" s="27"/>
      <c r="N248" s="28"/>
    </row>
    <row r="249" spans="2:14" s="21" customFormat="1" x14ac:dyDescent="0.35">
      <c r="B249" s="27"/>
      <c r="C249" s="22"/>
      <c r="D249" s="27"/>
      <c r="E249" s="27"/>
      <c r="F249" s="36"/>
      <c r="G249" s="27"/>
      <c r="H249" s="42"/>
      <c r="I249" s="29"/>
      <c r="J249" s="45"/>
      <c r="K249" s="45"/>
      <c r="L249" s="27"/>
      <c r="M249" s="27"/>
      <c r="N249" s="28"/>
    </row>
    <row r="250" spans="2:14" s="21" customFormat="1" x14ac:dyDescent="0.35">
      <c r="B250" s="27"/>
      <c r="C250" s="22"/>
      <c r="D250" s="27"/>
      <c r="E250" s="27"/>
      <c r="F250" s="36"/>
      <c r="G250" s="27"/>
      <c r="H250" s="42"/>
      <c r="I250" s="29"/>
      <c r="J250" s="45"/>
      <c r="K250" s="45"/>
      <c r="L250" s="27"/>
      <c r="M250" s="27"/>
      <c r="N250" s="28"/>
    </row>
    <row r="251" spans="2:14" s="21" customFormat="1" x14ac:dyDescent="0.35">
      <c r="B251" s="27"/>
      <c r="C251" s="22"/>
      <c r="D251" s="27"/>
      <c r="E251" s="27"/>
      <c r="F251" s="36"/>
      <c r="G251" s="27"/>
      <c r="H251" s="42"/>
      <c r="I251" s="29"/>
      <c r="J251" s="45"/>
      <c r="K251" s="45"/>
      <c r="L251" s="27"/>
      <c r="M251" s="27"/>
      <c r="N251" s="28"/>
    </row>
    <row r="252" spans="2:14" s="21" customFormat="1" x14ac:dyDescent="0.35">
      <c r="B252" s="27"/>
      <c r="C252" s="22"/>
      <c r="D252" s="27"/>
      <c r="E252" s="27"/>
      <c r="F252" s="36"/>
      <c r="G252" s="27"/>
      <c r="H252" s="42"/>
      <c r="I252" s="29"/>
      <c r="J252" s="45"/>
      <c r="K252" s="45"/>
      <c r="L252" s="27"/>
      <c r="M252" s="27"/>
      <c r="N252" s="28"/>
    </row>
    <row r="253" spans="2:14" s="21" customFormat="1" x14ac:dyDescent="0.35">
      <c r="B253" s="27"/>
      <c r="C253" s="22"/>
      <c r="D253" s="27"/>
      <c r="E253" s="27"/>
      <c r="F253" s="36"/>
      <c r="G253" s="27"/>
      <c r="H253" s="42"/>
      <c r="I253" s="29"/>
      <c r="J253" s="45"/>
      <c r="K253" s="45"/>
      <c r="L253" s="27"/>
      <c r="M253" s="27"/>
      <c r="N253" s="28"/>
    </row>
    <row r="254" spans="2:14" s="21" customFormat="1" x14ac:dyDescent="0.35">
      <c r="B254" s="27"/>
      <c r="C254" s="22"/>
      <c r="D254" s="27"/>
      <c r="E254" s="27"/>
      <c r="F254" s="36"/>
      <c r="G254" s="27"/>
      <c r="H254" s="42"/>
      <c r="I254" s="29"/>
      <c r="J254" s="45"/>
      <c r="K254" s="45"/>
      <c r="L254" s="27"/>
      <c r="M254" s="27"/>
      <c r="N254" s="28"/>
    </row>
    <row r="255" spans="2:14" s="21" customFormat="1" x14ac:dyDescent="0.35">
      <c r="B255" s="27"/>
      <c r="C255" s="22"/>
      <c r="D255" s="27"/>
      <c r="E255" s="27"/>
      <c r="F255" s="36"/>
      <c r="G255" s="27"/>
      <c r="H255" s="42"/>
      <c r="I255" s="29"/>
      <c r="J255" s="45"/>
      <c r="K255" s="45"/>
      <c r="L255" s="27"/>
      <c r="M255" s="27"/>
      <c r="N255" s="28"/>
    </row>
    <row r="256" spans="2:14" s="21" customFormat="1" x14ac:dyDescent="0.35">
      <c r="B256" s="27"/>
      <c r="C256" s="22"/>
      <c r="D256" s="27"/>
      <c r="E256" s="27"/>
      <c r="F256" s="36"/>
      <c r="G256" s="27"/>
      <c r="H256" s="42"/>
      <c r="I256" s="29"/>
      <c r="J256" s="45"/>
      <c r="K256" s="45"/>
      <c r="L256" s="27"/>
      <c r="M256" s="27"/>
      <c r="N256" s="28"/>
    </row>
    <row r="257" spans="2:14" s="21" customFormat="1" x14ac:dyDescent="0.35">
      <c r="B257" s="27"/>
      <c r="C257" s="22"/>
      <c r="D257" s="27"/>
      <c r="E257" s="27"/>
      <c r="F257" s="36"/>
      <c r="G257" s="27"/>
      <c r="H257" s="42"/>
      <c r="I257" s="29"/>
      <c r="J257" s="45"/>
      <c r="K257" s="45"/>
      <c r="L257" s="27"/>
      <c r="M257" s="27"/>
      <c r="N257" s="28"/>
    </row>
    <row r="258" spans="2:14" s="21" customFormat="1" x14ac:dyDescent="0.35">
      <c r="B258" s="27"/>
      <c r="C258" s="22"/>
      <c r="D258" s="27"/>
      <c r="E258" s="27"/>
      <c r="F258" s="36"/>
      <c r="G258" s="27"/>
      <c r="H258" s="42"/>
      <c r="I258" s="29"/>
      <c r="J258" s="45"/>
      <c r="K258" s="45"/>
      <c r="L258" s="27"/>
      <c r="M258" s="27"/>
      <c r="N258" s="28"/>
    </row>
    <row r="259" spans="2:14" s="21" customFormat="1" x14ac:dyDescent="0.35">
      <c r="B259" s="27"/>
      <c r="C259" s="22"/>
      <c r="D259" s="27"/>
      <c r="E259" s="27"/>
      <c r="F259" s="36"/>
      <c r="G259" s="27"/>
      <c r="H259" s="42"/>
      <c r="I259" s="29"/>
      <c r="J259" s="45"/>
      <c r="K259" s="45"/>
      <c r="L259" s="27"/>
      <c r="M259" s="27"/>
      <c r="N259" s="28"/>
    </row>
    <row r="260" spans="2:14" s="21" customFormat="1" x14ac:dyDescent="0.35">
      <c r="B260" s="27"/>
      <c r="C260" s="22"/>
      <c r="D260" s="27"/>
      <c r="E260" s="27"/>
      <c r="F260" s="36"/>
      <c r="G260" s="27"/>
      <c r="H260" s="42"/>
      <c r="I260" s="29"/>
      <c r="J260" s="45"/>
      <c r="K260" s="45"/>
      <c r="L260" s="27"/>
      <c r="M260" s="27"/>
      <c r="N260" s="28"/>
    </row>
    <row r="261" spans="2:14" s="21" customFormat="1" x14ac:dyDescent="0.35">
      <c r="B261" s="27"/>
      <c r="C261" s="22"/>
      <c r="D261" s="27"/>
      <c r="E261" s="27"/>
      <c r="F261" s="36"/>
      <c r="G261" s="27"/>
      <c r="H261" s="42"/>
      <c r="I261" s="29"/>
      <c r="J261" s="45"/>
      <c r="K261" s="45"/>
      <c r="L261" s="27"/>
      <c r="M261" s="27"/>
      <c r="N261" s="28"/>
    </row>
    <row r="262" spans="2:14" s="21" customFormat="1" x14ac:dyDescent="0.35">
      <c r="B262" s="27"/>
      <c r="C262" s="22"/>
      <c r="D262" s="27"/>
      <c r="E262" s="27"/>
      <c r="F262" s="36"/>
      <c r="G262" s="27"/>
      <c r="H262" s="42"/>
      <c r="I262" s="29"/>
      <c r="J262" s="45"/>
      <c r="K262" s="45"/>
      <c r="L262" s="27"/>
      <c r="M262" s="27"/>
      <c r="N262" s="28"/>
    </row>
    <row r="263" spans="2:14" s="21" customFormat="1" x14ac:dyDescent="0.35">
      <c r="B263" s="27"/>
      <c r="C263" s="22"/>
      <c r="D263" s="27"/>
      <c r="E263" s="27"/>
      <c r="F263" s="36"/>
      <c r="G263" s="27"/>
      <c r="H263" s="42"/>
      <c r="I263" s="29"/>
      <c r="J263" s="45"/>
      <c r="K263" s="45"/>
      <c r="L263" s="27"/>
      <c r="M263" s="27"/>
      <c r="N263" s="28"/>
    </row>
    <row r="264" spans="2:14" s="21" customFormat="1" x14ac:dyDescent="0.35">
      <c r="B264" s="27"/>
      <c r="C264" s="22"/>
      <c r="D264" s="27"/>
      <c r="E264" s="27"/>
      <c r="F264" s="36"/>
      <c r="G264" s="27"/>
      <c r="H264" s="42"/>
      <c r="I264" s="29"/>
      <c r="J264" s="45"/>
      <c r="K264" s="45"/>
      <c r="L264" s="27"/>
      <c r="M264" s="27"/>
      <c r="N264" s="28"/>
    </row>
    <row r="265" spans="2:14" s="21" customFormat="1" x14ac:dyDescent="0.35">
      <c r="B265" s="27"/>
      <c r="C265" s="22"/>
      <c r="D265" s="27"/>
      <c r="E265" s="27"/>
      <c r="F265" s="36"/>
      <c r="G265" s="27"/>
      <c r="H265" s="42"/>
      <c r="I265" s="29"/>
      <c r="J265" s="45"/>
      <c r="K265" s="45"/>
      <c r="L265" s="27"/>
      <c r="M265" s="27"/>
      <c r="N265" s="28"/>
    </row>
    <row r="266" spans="2:14" s="21" customFormat="1" x14ac:dyDescent="0.35">
      <c r="B266" s="27"/>
      <c r="C266" s="22"/>
      <c r="D266" s="27"/>
      <c r="E266" s="27"/>
      <c r="F266" s="36"/>
      <c r="G266" s="27"/>
      <c r="H266" s="42"/>
      <c r="I266" s="29"/>
      <c r="J266" s="45"/>
      <c r="K266" s="45"/>
      <c r="L266" s="27"/>
      <c r="M266" s="27"/>
      <c r="N266" s="28"/>
    </row>
    <row r="267" spans="2:14" s="21" customFormat="1" x14ac:dyDescent="0.35">
      <c r="B267" s="27"/>
      <c r="C267" s="22"/>
      <c r="D267" s="27"/>
      <c r="E267" s="27"/>
      <c r="F267" s="36"/>
      <c r="G267" s="27"/>
      <c r="H267" s="42"/>
      <c r="I267" s="29"/>
      <c r="J267" s="45"/>
      <c r="K267" s="45"/>
      <c r="L267" s="27"/>
      <c r="M267" s="27"/>
      <c r="N267" s="28"/>
    </row>
    <row r="268" spans="2:14" s="21" customFormat="1" x14ac:dyDescent="0.35">
      <c r="B268" s="27"/>
      <c r="C268" s="22"/>
      <c r="D268" s="27"/>
      <c r="E268" s="27"/>
      <c r="F268" s="36"/>
      <c r="G268" s="27"/>
      <c r="H268" s="42"/>
      <c r="I268" s="29"/>
      <c r="J268" s="45"/>
      <c r="K268" s="45"/>
      <c r="L268" s="27"/>
      <c r="M268" s="27"/>
      <c r="N268" s="28"/>
    </row>
    <row r="269" spans="2:14" s="21" customFormat="1" x14ac:dyDescent="0.35">
      <c r="B269" s="27"/>
      <c r="C269" s="22"/>
      <c r="D269" s="27"/>
      <c r="E269" s="27"/>
      <c r="F269" s="36"/>
      <c r="G269" s="27"/>
      <c r="H269" s="42"/>
      <c r="I269" s="29"/>
      <c r="J269" s="45"/>
      <c r="K269" s="45"/>
      <c r="L269" s="27"/>
      <c r="M269" s="27"/>
      <c r="N269" s="28"/>
    </row>
    <row r="270" spans="2:14" s="21" customFormat="1" x14ac:dyDescent="0.35">
      <c r="B270" s="27"/>
      <c r="C270" s="22"/>
      <c r="D270" s="27"/>
      <c r="E270" s="27"/>
      <c r="F270" s="36"/>
      <c r="G270" s="27"/>
      <c r="H270" s="42"/>
      <c r="I270" s="29"/>
      <c r="J270" s="45"/>
      <c r="K270" s="45"/>
      <c r="L270" s="27"/>
      <c r="M270" s="27"/>
      <c r="N270" s="28"/>
    </row>
    <row r="271" spans="2:14" s="21" customFormat="1" x14ac:dyDescent="0.35">
      <c r="B271" s="27"/>
      <c r="C271" s="22"/>
      <c r="D271" s="27"/>
      <c r="E271" s="27"/>
      <c r="F271" s="36"/>
      <c r="G271" s="27"/>
      <c r="H271" s="42"/>
      <c r="I271" s="29"/>
      <c r="J271" s="45"/>
      <c r="K271" s="45"/>
      <c r="L271" s="27"/>
      <c r="M271" s="27"/>
      <c r="N271" s="28"/>
    </row>
    <row r="272" spans="2:14" s="21" customFormat="1" x14ac:dyDescent="0.35">
      <c r="B272" s="27"/>
      <c r="C272" s="22"/>
      <c r="D272" s="27"/>
      <c r="E272" s="27"/>
      <c r="F272" s="36"/>
      <c r="G272" s="27"/>
      <c r="H272" s="42"/>
      <c r="I272" s="29"/>
      <c r="J272" s="45"/>
      <c r="K272" s="45"/>
      <c r="L272" s="27"/>
      <c r="M272" s="27"/>
      <c r="N272" s="28"/>
    </row>
    <row r="273" spans="2:14" s="21" customFormat="1" x14ac:dyDescent="0.35">
      <c r="B273" s="27"/>
      <c r="C273" s="22"/>
      <c r="D273" s="27"/>
      <c r="E273" s="27"/>
      <c r="F273" s="36"/>
      <c r="G273" s="27"/>
      <c r="H273" s="42"/>
      <c r="I273" s="29"/>
      <c r="J273" s="45"/>
      <c r="K273" s="45"/>
      <c r="L273" s="27"/>
      <c r="M273" s="27"/>
      <c r="N273" s="28"/>
    </row>
    <row r="274" spans="2:14" s="21" customFormat="1" x14ac:dyDescent="0.35">
      <c r="B274" s="27"/>
      <c r="C274" s="22"/>
      <c r="D274" s="27"/>
      <c r="E274" s="27"/>
      <c r="F274" s="36"/>
      <c r="G274" s="27"/>
      <c r="H274" s="42"/>
      <c r="I274" s="29"/>
      <c r="J274" s="45"/>
      <c r="K274" s="45"/>
      <c r="L274" s="27"/>
      <c r="M274" s="27"/>
      <c r="N274" s="28"/>
    </row>
    <row r="275" spans="2:14" s="21" customFormat="1" x14ac:dyDescent="0.35">
      <c r="B275" s="27"/>
      <c r="C275" s="22"/>
      <c r="D275" s="27"/>
      <c r="E275" s="27"/>
      <c r="F275" s="36"/>
      <c r="G275" s="27"/>
      <c r="H275" s="42"/>
      <c r="I275" s="29"/>
      <c r="J275" s="45"/>
      <c r="K275" s="45"/>
      <c r="L275" s="27"/>
      <c r="M275" s="27"/>
      <c r="N275" s="28"/>
    </row>
    <row r="276" spans="2:14" s="21" customFormat="1" x14ac:dyDescent="0.35">
      <c r="B276" s="27"/>
      <c r="C276" s="22"/>
      <c r="D276" s="27"/>
      <c r="E276" s="27"/>
      <c r="F276" s="36"/>
      <c r="G276" s="27"/>
      <c r="H276" s="42"/>
      <c r="I276" s="29"/>
      <c r="J276" s="45"/>
      <c r="K276" s="45"/>
      <c r="L276" s="27"/>
      <c r="M276" s="27"/>
      <c r="N276" s="28"/>
    </row>
    <row r="277" spans="2:14" s="21" customFormat="1" x14ac:dyDescent="0.35">
      <c r="B277" s="27"/>
      <c r="C277" s="22"/>
      <c r="D277" s="27"/>
      <c r="E277" s="27"/>
      <c r="F277" s="36"/>
      <c r="G277" s="27"/>
      <c r="H277" s="42"/>
      <c r="I277" s="29"/>
      <c r="J277" s="45"/>
      <c r="K277" s="45"/>
      <c r="L277" s="27"/>
      <c r="M277" s="27"/>
      <c r="N277" s="28"/>
    </row>
    <row r="278" spans="2:14" s="21" customFormat="1" x14ac:dyDescent="0.35">
      <c r="B278" s="27"/>
      <c r="C278" s="22"/>
      <c r="D278" s="27"/>
      <c r="E278" s="27"/>
      <c r="F278" s="36"/>
      <c r="G278" s="27"/>
      <c r="H278" s="42"/>
      <c r="I278" s="29"/>
      <c r="J278" s="45"/>
      <c r="K278" s="45"/>
      <c r="L278" s="27"/>
      <c r="M278" s="27"/>
      <c r="N278" s="28"/>
    </row>
    <row r="279" spans="2:14" s="21" customFormat="1" x14ac:dyDescent="0.35">
      <c r="B279" s="27"/>
      <c r="C279" s="22"/>
      <c r="D279" s="27"/>
      <c r="E279" s="27"/>
      <c r="F279" s="36"/>
      <c r="G279" s="27"/>
      <c r="H279" s="42"/>
      <c r="I279" s="29"/>
      <c r="J279" s="45"/>
      <c r="K279" s="45"/>
      <c r="L279" s="27"/>
      <c r="M279" s="27"/>
      <c r="N279" s="28"/>
    </row>
    <row r="280" spans="2:14" s="21" customFormat="1" x14ac:dyDescent="0.35">
      <c r="B280" s="27"/>
      <c r="C280" s="22"/>
      <c r="D280" s="27"/>
      <c r="E280" s="27"/>
      <c r="F280" s="36"/>
      <c r="G280" s="27"/>
      <c r="H280" s="42"/>
      <c r="I280" s="29"/>
      <c r="J280" s="45"/>
      <c r="K280" s="45"/>
      <c r="L280" s="27"/>
      <c r="M280" s="27"/>
      <c r="N280" s="28"/>
    </row>
    <row r="281" spans="2:14" s="21" customFormat="1" x14ac:dyDescent="0.35">
      <c r="B281" s="27"/>
      <c r="C281" s="22"/>
      <c r="D281" s="27"/>
      <c r="E281" s="27"/>
      <c r="F281" s="36"/>
      <c r="G281" s="27"/>
      <c r="H281" s="42"/>
      <c r="I281" s="29"/>
      <c r="J281" s="45"/>
      <c r="K281" s="45"/>
      <c r="L281" s="27"/>
      <c r="M281" s="27"/>
      <c r="N281" s="28"/>
    </row>
    <row r="282" spans="2:14" s="21" customFormat="1" x14ac:dyDescent="0.35">
      <c r="B282" s="27"/>
      <c r="C282" s="22"/>
      <c r="D282" s="27"/>
      <c r="E282" s="27"/>
      <c r="F282" s="36"/>
      <c r="G282" s="27"/>
      <c r="H282" s="42"/>
      <c r="I282" s="29"/>
      <c r="J282" s="45"/>
      <c r="K282" s="45"/>
      <c r="L282" s="27"/>
      <c r="M282" s="27"/>
      <c r="N282" s="28"/>
    </row>
    <row r="283" spans="2:14" s="21" customFormat="1" x14ac:dyDescent="0.35">
      <c r="B283" s="27"/>
      <c r="C283" s="22"/>
      <c r="D283" s="27"/>
      <c r="E283" s="27"/>
      <c r="F283" s="36"/>
      <c r="G283" s="27"/>
      <c r="H283" s="42"/>
      <c r="I283" s="29"/>
      <c r="J283" s="45"/>
      <c r="K283" s="45"/>
      <c r="L283" s="27"/>
      <c r="M283" s="27"/>
      <c r="N283" s="28"/>
    </row>
    <row r="284" spans="2:14" s="21" customFormat="1" x14ac:dyDescent="0.35">
      <c r="B284" s="27"/>
      <c r="C284" s="22"/>
      <c r="D284" s="27"/>
      <c r="E284" s="27"/>
      <c r="F284" s="36"/>
      <c r="G284" s="27"/>
      <c r="H284" s="42"/>
      <c r="I284" s="29"/>
      <c r="J284" s="45"/>
      <c r="K284" s="45"/>
      <c r="L284" s="27"/>
      <c r="M284" s="27"/>
      <c r="N284" s="28"/>
    </row>
    <row r="285" spans="2:14" s="21" customFormat="1" x14ac:dyDescent="0.35">
      <c r="B285" s="27"/>
      <c r="C285" s="22"/>
      <c r="D285" s="27"/>
      <c r="E285" s="27"/>
      <c r="F285" s="36"/>
      <c r="G285" s="27"/>
      <c r="H285" s="42"/>
      <c r="I285" s="29"/>
      <c r="J285" s="45"/>
      <c r="K285" s="45"/>
      <c r="L285" s="27"/>
      <c r="M285" s="27"/>
      <c r="N285" s="28"/>
    </row>
    <row r="286" spans="2:14" s="21" customFormat="1" x14ac:dyDescent="0.35">
      <c r="B286" s="27"/>
      <c r="C286" s="22"/>
      <c r="D286" s="27"/>
      <c r="E286" s="27"/>
      <c r="F286" s="36"/>
      <c r="G286" s="27"/>
      <c r="H286" s="42"/>
      <c r="I286" s="29"/>
      <c r="J286" s="45"/>
      <c r="K286" s="45"/>
      <c r="L286" s="27"/>
      <c r="M286" s="27"/>
      <c r="N286" s="28"/>
    </row>
    <row r="287" spans="2:14" s="21" customFormat="1" x14ac:dyDescent="0.35">
      <c r="B287" s="27"/>
      <c r="C287" s="22"/>
      <c r="D287" s="27"/>
      <c r="E287" s="27"/>
      <c r="F287" s="36"/>
      <c r="G287" s="27"/>
      <c r="H287" s="42"/>
      <c r="I287" s="29"/>
      <c r="J287" s="45"/>
      <c r="K287" s="45"/>
      <c r="L287" s="27"/>
      <c r="M287" s="27"/>
      <c r="N287" s="28"/>
    </row>
    <row r="288" spans="2:14" s="21" customFormat="1" x14ac:dyDescent="0.35">
      <c r="B288" s="27"/>
      <c r="C288" s="22"/>
      <c r="D288" s="27"/>
      <c r="E288" s="27"/>
      <c r="F288" s="36"/>
      <c r="G288" s="27"/>
      <c r="H288" s="42"/>
      <c r="I288" s="29"/>
      <c r="J288" s="45"/>
      <c r="K288" s="45"/>
      <c r="L288" s="27"/>
      <c r="M288" s="27"/>
      <c r="N288" s="28"/>
    </row>
    <row r="289" spans="2:14" s="21" customFormat="1" x14ac:dyDescent="0.35">
      <c r="B289" s="27"/>
      <c r="C289" s="22"/>
      <c r="D289" s="27"/>
      <c r="E289" s="27"/>
      <c r="F289" s="36"/>
      <c r="G289" s="27"/>
      <c r="H289" s="42"/>
      <c r="I289" s="29"/>
      <c r="J289" s="45"/>
      <c r="K289" s="45"/>
      <c r="L289" s="27"/>
      <c r="M289" s="27"/>
      <c r="N289" s="28"/>
    </row>
    <row r="290" spans="2:14" s="21" customFormat="1" x14ac:dyDescent="0.35">
      <c r="B290" s="27"/>
      <c r="C290" s="22"/>
      <c r="D290" s="27"/>
      <c r="E290" s="27"/>
      <c r="F290" s="36"/>
      <c r="G290" s="27"/>
      <c r="H290" s="42"/>
      <c r="I290" s="29"/>
      <c r="J290" s="45"/>
      <c r="K290" s="45"/>
      <c r="L290" s="27"/>
      <c r="M290" s="27"/>
      <c r="N290" s="28"/>
    </row>
    <row r="291" spans="2:14" s="21" customFormat="1" x14ac:dyDescent="0.35">
      <c r="B291" s="27"/>
      <c r="C291" s="22"/>
      <c r="D291" s="27"/>
      <c r="E291" s="27"/>
      <c r="F291" s="36"/>
      <c r="G291" s="27"/>
      <c r="H291" s="42"/>
      <c r="I291" s="29"/>
      <c r="J291" s="45"/>
      <c r="K291" s="45"/>
      <c r="L291" s="27"/>
      <c r="M291" s="27"/>
      <c r="N291" s="28"/>
    </row>
    <row r="292" spans="2:14" s="21" customFormat="1" x14ac:dyDescent="0.35">
      <c r="B292" s="27"/>
      <c r="C292" s="22"/>
      <c r="D292" s="27"/>
      <c r="E292" s="27"/>
      <c r="F292" s="36"/>
      <c r="G292" s="27"/>
      <c r="H292" s="42"/>
      <c r="I292" s="29"/>
      <c r="J292" s="45"/>
      <c r="K292" s="45"/>
      <c r="L292" s="27"/>
      <c r="M292" s="27"/>
      <c r="N292" s="28"/>
    </row>
    <row r="293" spans="2:14" s="21" customFormat="1" x14ac:dyDescent="0.35">
      <c r="B293" s="27"/>
      <c r="C293" s="22"/>
      <c r="D293" s="27"/>
      <c r="E293" s="27"/>
      <c r="F293" s="36"/>
      <c r="G293" s="27"/>
      <c r="H293" s="42"/>
      <c r="I293" s="29"/>
      <c r="J293" s="45"/>
      <c r="K293" s="45"/>
      <c r="L293" s="27"/>
      <c r="M293" s="27"/>
      <c r="N293" s="28"/>
    </row>
    <row r="294" spans="2:14" s="21" customFormat="1" x14ac:dyDescent="0.35">
      <c r="B294" s="27"/>
      <c r="C294" s="22"/>
      <c r="D294" s="27"/>
      <c r="E294" s="27"/>
      <c r="F294" s="36"/>
      <c r="G294" s="27"/>
      <c r="H294" s="42"/>
      <c r="I294" s="29"/>
      <c r="J294" s="45"/>
      <c r="K294" s="45"/>
      <c r="L294" s="27"/>
      <c r="M294" s="27"/>
      <c r="N294" s="28"/>
    </row>
    <row r="295" spans="2:14" s="21" customFormat="1" x14ac:dyDescent="0.35">
      <c r="B295" s="27"/>
      <c r="C295" s="22"/>
      <c r="D295" s="27"/>
      <c r="E295" s="27"/>
      <c r="F295" s="36"/>
      <c r="G295" s="27"/>
      <c r="H295" s="42"/>
      <c r="I295" s="29"/>
      <c r="J295" s="45"/>
      <c r="K295" s="45"/>
      <c r="L295" s="27"/>
      <c r="M295" s="27"/>
      <c r="N295" s="28"/>
    </row>
    <row r="296" spans="2:14" s="21" customFormat="1" x14ac:dyDescent="0.35">
      <c r="B296" s="27"/>
      <c r="C296" s="22"/>
      <c r="D296" s="27"/>
      <c r="E296" s="27"/>
      <c r="F296" s="36"/>
      <c r="G296" s="27"/>
      <c r="H296" s="42"/>
      <c r="I296" s="29"/>
      <c r="J296" s="45"/>
      <c r="K296" s="45"/>
      <c r="L296" s="27"/>
      <c r="M296" s="27"/>
      <c r="N296" s="28"/>
    </row>
    <row r="297" spans="2:14" s="21" customFormat="1" x14ac:dyDescent="0.35">
      <c r="B297" s="27"/>
      <c r="C297" s="22"/>
      <c r="D297" s="27"/>
      <c r="E297" s="27"/>
      <c r="F297" s="36"/>
      <c r="G297" s="27"/>
      <c r="H297" s="42"/>
      <c r="I297" s="29"/>
      <c r="J297" s="45"/>
      <c r="K297" s="45"/>
      <c r="L297" s="27"/>
      <c r="M297" s="27"/>
      <c r="N297" s="28"/>
    </row>
    <row r="298" spans="2:14" s="21" customFormat="1" x14ac:dyDescent="0.35">
      <c r="B298" s="27"/>
      <c r="C298" s="22"/>
      <c r="D298" s="27"/>
      <c r="E298" s="27"/>
      <c r="F298" s="36"/>
      <c r="G298" s="27"/>
      <c r="H298" s="42"/>
      <c r="I298" s="29"/>
      <c r="J298" s="45"/>
      <c r="K298" s="45"/>
      <c r="L298" s="27"/>
      <c r="M298" s="27"/>
      <c r="N298" s="28"/>
    </row>
  </sheetData>
  <autoFilter ref="C2:C163" xr:uid="{00000000-0009-0000-0000-000000000000}"/>
  <mergeCells count="222">
    <mergeCell ref="N205:N207"/>
    <mergeCell ref="N208:N210"/>
    <mergeCell ref="N213:N215"/>
    <mergeCell ref="M205:M207"/>
    <mergeCell ref="M208:M210"/>
    <mergeCell ref="M213:M215"/>
    <mergeCell ref="N134:N136"/>
    <mergeCell ref="N137:N139"/>
    <mergeCell ref="N140:N147"/>
    <mergeCell ref="N148:N150"/>
    <mergeCell ref="N151:N153"/>
    <mergeCell ref="N156:N160"/>
    <mergeCell ref="N161:N162"/>
    <mergeCell ref="N163:N166"/>
    <mergeCell ref="N167:N173"/>
    <mergeCell ref="N174:N177"/>
    <mergeCell ref="N178:N197"/>
    <mergeCell ref="N198:N199"/>
    <mergeCell ref="N203:N204"/>
    <mergeCell ref="L174:L177"/>
    <mergeCell ref="L178:L197"/>
    <mergeCell ref="L198:L199"/>
    <mergeCell ref="L203:L204"/>
    <mergeCell ref="L205:L207"/>
    <mergeCell ref="L208:L210"/>
    <mergeCell ref="L213:L215"/>
    <mergeCell ref="M134:M136"/>
    <mergeCell ref="M137:M139"/>
    <mergeCell ref="M140:M147"/>
    <mergeCell ref="M148:M150"/>
    <mergeCell ref="M151:M153"/>
    <mergeCell ref="M156:M160"/>
    <mergeCell ref="M161:M162"/>
    <mergeCell ref="M163:M166"/>
    <mergeCell ref="M167:M173"/>
    <mergeCell ref="M174:M177"/>
    <mergeCell ref="M178:M197"/>
    <mergeCell ref="M198:M199"/>
    <mergeCell ref="M203:M204"/>
    <mergeCell ref="L134:L136"/>
    <mergeCell ref="L137:L139"/>
    <mergeCell ref="L140:L147"/>
    <mergeCell ref="L148:L150"/>
    <mergeCell ref="L151:L153"/>
    <mergeCell ref="L156:L160"/>
    <mergeCell ref="L161:L162"/>
    <mergeCell ref="L163:L166"/>
    <mergeCell ref="L167:L173"/>
    <mergeCell ref="J205:J207"/>
    <mergeCell ref="J208:J210"/>
    <mergeCell ref="J213:J215"/>
    <mergeCell ref="K134:K136"/>
    <mergeCell ref="K137:K139"/>
    <mergeCell ref="K140:K147"/>
    <mergeCell ref="K148:K150"/>
    <mergeCell ref="K151:K153"/>
    <mergeCell ref="K156:K160"/>
    <mergeCell ref="K161:K162"/>
    <mergeCell ref="K163:K166"/>
    <mergeCell ref="K167:K173"/>
    <mergeCell ref="K174:K177"/>
    <mergeCell ref="K178:K197"/>
    <mergeCell ref="K198:K199"/>
    <mergeCell ref="K203:K204"/>
    <mergeCell ref="K205:K207"/>
    <mergeCell ref="K208:K210"/>
    <mergeCell ref="K213:K215"/>
    <mergeCell ref="I205:I207"/>
    <mergeCell ref="I208:I210"/>
    <mergeCell ref="I213:I215"/>
    <mergeCell ref="J134:J136"/>
    <mergeCell ref="J137:J139"/>
    <mergeCell ref="J140:J147"/>
    <mergeCell ref="J148:J150"/>
    <mergeCell ref="J151:J153"/>
    <mergeCell ref="J156:J160"/>
    <mergeCell ref="J161:J162"/>
    <mergeCell ref="J163:J166"/>
    <mergeCell ref="J167:J173"/>
    <mergeCell ref="J174:J177"/>
    <mergeCell ref="J178:J197"/>
    <mergeCell ref="J198:J199"/>
    <mergeCell ref="J203:J204"/>
    <mergeCell ref="I167:I173"/>
    <mergeCell ref="I174:I177"/>
    <mergeCell ref="I178:I197"/>
    <mergeCell ref="I198:I199"/>
    <mergeCell ref="I203:I204"/>
    <mergeCell ref="I148:I150"/>
    <mergeCell ref="I151:I153"/>
    <mergeCell ref="I156:I160"/>
    <mergeCell ref="G174:G177"/>
    <mergeCell ref="E178:E197"/>
    <mergeCell ref="F178:F197"/>
    <mergeCell ref="G178:G197"/>
    <mergeCell ref="E198:E199"/>
    <mergeCell ref="F198:F199"/>
    <mergeCell ref="G198:G199"/>
    <mergeCell ref="G161:G162"/>
    <mergeCell ref="E163:E166"/>
    <mergeCell ref="F163:F166"/>
    <mergeCell ref="G163:G166"/>
    <mergeCell ref="E208:E210"/>
    <mergeCell ref="F208:F210"/>
    <mergeCell ref="G208:G210"/>
    <mergeCell ref="E213:E215"/>
    <mergeCell ref="F213:F215"/>
    <mergeCell ref="G213:G215"/>
    <mergeCell ref="F203:F204"/>
    <mergeCell ref="G203:G204"/>
    <mergeCell ref="E205:E207"/>
    <mergeCell ref="F205:F207"/>
    <mergeCell ref="G205:G207"/>
    <mergeCell ref="G148:G150"/>
    <mergeCell ref="E151:E153"/>
    <mergeCell ref="F151:F153"/>
    <mergeCell ref="G151:G153"/>
    <mergeCell ref="E156:E160"/>
    <mergeCell ref="F156:F160"/>
    <mergeCell ref="G156:G160"/>
    <mergeCell ref="I161:I162"/>
    <mergeCell ref="I163:I166"/>
    <mergeCell ref="H198:H199"/>
    <mergeCell ref="H203:H204"/>
    <mergeCell ref="H148:H150"/>
    <mergeCell ref="H151:H153"/>
    <mergeCell ref="H156:H160"/>
    <mergeCell ref="D205:D207"/>
    <mergeCell ref="D208:D210"/>
    <mergeCell ref="D213:D215"/>
    <mergeCell ref="E134:E136"/>
    <mergeCell ref="F134:F136"/>
    <mergeCell ref="E137:E139"/>
    <mergeCell ref="F137:F139"/>
    <mergeCell ref="E140:E147"/>
    <mergeCell ref="F140:F147"/>
    <mergeCell ref="E148:E150"/>
    <mergeCell ref="F148:F150"/>
    <mergeCell ref="E161:E162"/>
    <mergeCell ref="F161:F162"/>
    <mergeCell ref="E174:E177"/>
    <mergeCell ref="F174:F177"/>
    <mergeCell ref="E203:E204"/>
    <mergeCell ref="E167:E173"/>
    <mergeCell ref="F167:F173"/>
    <mergeCell ref="G167:G173"/>
    <mergeCell ref="C151:C153"/>
    <mergeCell ref="C156:C160"/>
    <mergeCell ref="C161:C162"/>
    <mergeCell ref="C163:C166"/>
    <mergeCell ref="C167:C173"/>
    <mergeCell ref="H205:H207"/>
    <mergeCell ref="H208:H210"/>
    <mergeCell ref="H213:H215"/>
    <mergeCell ref="D134:D136"/>
    <mergeCell ref="D137:D139"/>
    <mergeCell ref="D140:D147"/>
    <mergeCell ref="D148:D150"/>
    <mergeCell ref="D151:D153"/>
    <mergeCell ref="D156:D160"/>
    <mergeCell ref="D161:D162"/>
    <mergeCell ref="D163:D166"/>
    <mergeCell ref="D167:D173"/>
    <mergeCell ref="D174:D177"/>
    <mergeCell ref="D178:D197"/>
    <mergeCell ref="D198:D199"/>
    <mergeCell ref="D203:D204"/>
    <mergeCell ref="H167:H173"/>
    <mergeCell ref="H174:H177"/>
    <mergeCell ref="H178:H197"/>
    <mergeCell ref="C174:C177"/>
    <mergeCell ref="C178:C197"/>
    <mergeCell ref="C198:C199"/>
    <mergeCell ref="C203:C204"/>
    <mergeCell ref="C205:C207"/>
    <mergeCell ref="C208:C210"/>
    <mergeCell ref="C213:C215"/>
    <mergeCell ref="F12:N17"/>
    <mergeCell ref="F6:M10"/>
    <mergeCell ref="C134:C136"/>
    <mergeCell ref="C137:C139"/>
    <mergeCell ref="H134:H136"/>
    <mergeCell ref="H137:H139"/>
    <mergeCell ref="H140:H147"/>
    <mergeCell ref="G134:G136"/>
    <mergeCell ref="G137:G139"/>
    <mergeCell ref="G140:G147"/>
    <mergeCell ref="I134:I136"/>
    <mergeCell ref="I137:I139"/>
    <mergeCell ref="I140:I147"/>
    <mergeCell ref="H161:H162"/>
    <mergeCell ref="H163:H166"/>
    <mergeCell ref="C140:C147"/>
    <mergeCell ref="C148:C150"/>
    <mergeCell ref="C224:C227"/>
    <mergeCell ref="C230:C232"/>
    <mergeCell ref="D224:D227"/>
    <mergeCell ref="D230:D232"/>
    <mergeCell ref="H224:H227"/>
    <mergeCell ref="H230:H232"/>
    <mergeCell ref="E224:E227"/>
    <mergeCell ref="E230:E232"/>
    <mergeCell ref="F224:F227"/>
    <mergeCell ref="F230:F232"/>
    <mergeCell ref="G224:G227"/>
    <mergeCell ref="G230:G232"/>
    <mergeCell ref="N216:N218"/>
    <mergeCell ref="N219:N221"/>
    <mergeCell ref="N222:N224"/>
    <mergeCell ref="N225:N227"/>
    <mergeCell ref="N228:N230"/>
    <mergeCell ref="N231:N233"/>
    <mergeCell ref="I224:I227"/>
    <mergeCell ref="I230:I232"/>
    <mergeCell ref="J224:J227"/>
    <mergeCell ref="J230:J232"/>
    <mergeCell ref="K224:K227"/>
    <mergeCell ref="K230:K232"/>
    <mergeCell ref="L224:L227"/>
    <mergeCell ref="L230:L232"/>
    <mergeCell ref="M224:M227"/>
    <mergeCell ref="M230:M232"/>
  </mergeCells>
  <hyperlinks>
    <hyperlink ref="C9" r:id="rId1" display="http://hrplopez.gov.co" xr:uid="{00000000-0004-0000-0000-000000000000}"/>
  </hyperlinks>
  <printOptions horizontalCentered="1"/>
  <pageMargins left="0.51181102362204722" right="0.31496062992125984" top="0.15748031496062992" bottom="0.15748031496062992" header="0.31496062992125984" footer="0.31496062992125984"/>
  <pageSetup paperSize="5" scale="6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9"/>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2019  PUBLICADO SECOP</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ERIKA.DIAZ</cp:lastModifiedBy>
  <cp:lastPrinted>2017-01-03T21:21:14Z</cp:lastPrinted>
  <dcterms:created xsi:type="dcterms:W3CDTF">2012-12-10T15:58:41Z</dcterms:created>
  <dcterms:modified xsi:type="dcterms:W3CDTF">2022-08-31T16:13:34Z</dcterms:modified>
</cp:coreProperties>
</file>